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tabRatio="746" activeTab="1"/>
  </bookViews>
  <sheets>
    <sheet name="Справочник" sheetId="1" r:id="rId1"/>
    <sheet name="Мандатная (список)" sheetId="2" r:id="rId2"/>
    <sheet name="Мандатная" sheetId="3" r:id="rId3"/>
    <sheet name="Сводный" sheetId="4" r:id="rId4"/>
    <sheet name="Квалификация" sheetId="5" r:id="rId5"/>
    <sheet name="Спринт" sheetId="6" r:id="rId6"/>
    <sheet name="Слалом" sheetId="7" r:id="rId7"/>
    <sheet name="Гонка" sheetId="8" r:id="rId8"/>
  </sheets>
  <definedNames>
    <definedName name="Время_проведения">'Справочник'!$C$4</definedName>
    <definedName name="Главный_секретарь">'Справочник'!$C$7</definedName>
    <definedName name="Главный_судья">'Справочник'!$C$6</definedName>
    <definedName name="Год_проведения">'Справочник'!$C$5</definedName>
    <definedName name="Гонка">OFFSET('Гонка'!$A$9,0,0,COUNTA('Гонка'!$A$10:$A$210)*2,COUNTA('Гонка'!$A$9:$AX$9))</definedName>
    <definedName name="Квалификация">OFFSET('Квалификация'!$A$9,0,0,COUNTA('Квалификация'!$A$10:$A$210)*2,COUNTA('Квалификация'!$A$9:$AZ$9))</definedName>
    <definedName name="Класс_судов">'Справочник'!$C$2</definedName>
    <definedName name="Место_проведения">'Справочник'!$C$3</definedName>
    <definedName name="Название_мероприятия">'Справочник'!$C$1</definedName>
    <definedName name="Слалом_общ">OFFSET('Слалом'!$A$9,0,0,COUNTA('Слалом'!$A$10:$A$194)*2,COUNTA('Слалом'!$A$9:$AU$9))</definedName>
    <definedName name="Список">OFFSET('Мандатная'!$A$9,0,0,COUNTA('Мандатная'!$A$10:$A$550)*6,COUNTA('Мандатная'!$A$9:$AY$9))</definedName>
    <definedName name="Список_классов_судов">OFFSET('Справочник'!$C$21,0,0,COUNTA('Справочник'!$C$21:$C$30),1)</definedName>
    <definedName name="Список_мероприятий">OFFSET('Справочник'!$C$10,0,0,COUNTA('Справочник'!$C$10:$C$18),1)</definedName>
    <definedName name="Спринт">OFFSET('Спринт'!$A$9,0,0,COUNTA('Спринт'!$A$10:$A$210)*2,COUNTA('Спринт'!$A$9:$AW$9))</definedName>
  </definedNames>
  <calcPr fullCalcOnLoad="1"/>
</workbook>
</file>

<file path=xl/sharedStrings.xml><?xml version="1.0" encoding="utf-8"?>
<sst xmlns="http://schemas.openxmlformats.org/spreadsheetml/2006/main" count="467" uniqueCount="191">
  <si>
    <t>В1</t>
  </si>
  <si>
    <t>В2</t>
  </si>
  <si>
    <t>В3</t>
  </si>
  <si>
    <t>В4</t>
  </si>
  <si>
    <t>В5</t>
  </si>
  <si>
    <t>В6</t>
  </si>
  <si>
    <t>В7</t>
  </si>
  <si>
    <t>В8</t>
  </si>
  <si>
    <t>В9</t>
  </si>
  <si>
    <t>В10</t>
  </si>
  <si>
    <t>№ экипажа</t>
  </si>
  <si>
    <t>Команда</t>
  </si>
  <si>
    <t>Участники</t>
  </si>
  <si>
    <t>Время старта</t>
  </si>
  <si>
    <t>Время финиша</t>
  </si>
  <si>
    <t>Время на дистанции</t>
  </si>
  <si>
    <t>Сумма штрафов</t>
  </si>
  <si>
    <t>Результат</t>
  </si>
  <si>
    <t>Результат лучшей попытки</t>
  </si>
  <si>
    <t>Место (авт.)</t>
  </si>
  <si>
    <t>Место</t>
  </si>
  <si>
    <t>Год рожд.</t>
  </si>
  <si>
    <t>Разряд</t>
  </si>
  <si>
    <t>Мандатная комиссия</t>
  </si>
  <si>
    <t>Главный судья</t>
  </si>
  <si>
    <t>Сводный протокол результатов</t>
  </si>
  <si>
    <t>Сумма мест</t>
  </si>
  <si>
    <t>Штраф старта</t>
  </si>
  <si>
    <t>В1 (суммарный штраф)</t>
  </si>
  <si>
    <t>В2 (суммарный штраф)</t>
  </si>
  <si>
    <t>Протокол результатов</t>
  </si>
  <si>
    <t>Место проведения:</t>
  </si>
  <si>
    <t>Время проведения:</t>
  </si>
  <si>
    <t>Главный секретарь</t>
  </si>
  <si>
    <t>"УТВЕРЖДАЮ"</t>
  </si>
  <si>
    <t>Дисциплина "Многоборье"</t>
  </si>
  <si>
    <t>Дисциплина "Слалом"</t>
  </si>
  <si>
    <t>место</t>
  </si>
  <si>
    <t>Дисциплина "Длинная гонка"</t>
  </si>
  <si>
    <t>Дисциплина "Параллельный спринт"</t>
  </si>
  <si>
    <t>Квалификационный заезд</t>
  </si>
  <si>
    <t>Очки</t>
  </si>
  <si>
    <t>Сумма очков</t>
  </si>
  <si>
    <t>очки</t>
  </si>
  <si>
    <t>Класс судов:</t>
  </si>
  <si>
    <t>Список мероприятий</t>
  </si>
  <si>
    <t>Список классов судов</t>
  </si>
  <si>
    <t>Мероприятие:</t>
  </si>
  <si>
    <t>Видимость и защита  листов</t>
  </si>
  <si>
    <t>Открыть листы:</t>
  </si>
  <si>
    <t>Cнять защиту листов:</t>
  </si>
  <si>
    <t>б/р</t>
  </si>
  <si>
    <t>R4м</t>
  </si>
  <si>
    <t>R4ж</t>
  </si>
  <si>
    <t>Год проведения:</t>
  </si>
  <si>
    <t>R6ю</t>
  </si>
  <si>
    <t>К-1</t>
  </si>
  <si>
    <t>R4ю-ки</t>
  </si>
  <si>
    <t>К-1РР</t>
  </si>
  <si>
    <t>3юн</t>
  </si>
  <si>
    <t>Возраст-ная группа</t>
  </si>
  <si>
    <t>Соколова Виктория Евгеньевна</t>
  </si>
  <si>
    <t>Рагуцкая Ксения Юрьевна</t>
  </si>
  <si>
    <t>Орехова Анастасия Андреевна</t>
  </si>
  <si>
    <t>Дудина Арина Павловна</t>
  </si>
  <si>
    <t>КМС</t>
  </si>
  <si>
    <t>"Касатки"</t>
  </si>
  <si>
    <t>г. Бийск</t>
  </si>
  <si>
    <t>Дробышева Виктория Алексеевна</t>
  </si>
  <si>
    <t>Соколова Карина Алексеевна</t>
  </si>
  <si>
    <t>Вдовина Екатерина Алексеевна</t>
  </si>
  <si>
    <t>"Скатики"</t>
  </si>
  <si>
    <t>Береговой Константин Александрович</t>
  </si>
  <si>
    <t>Зырянов Аким Олегович</t>
  </si>
  <si>
    <t>Разгоняев Артем  Сергеевич</t>
  </si>
  <si>
    <t>Абрамов Кирилл Сергеевич</t>
  </si>
  <si>
    <t>"Скат"</t>
  </si>
  <si>
    <t>Есин Александр Александрович</t>
  </si>
  <si>
    <t>Дерябин Владимир Евгеньевич</t>
  </si>
  <si>
    <t>Авдеев Дмитрий Сергеевич</t>
  </si>
  <si>
    <t>К1м</t>
  </si>
  <si>
    <t>г. Горно-Алтайск</t>
  </si>
  <si>
    <t>СФГС НСО</t>
  </si>
  <si>
    <t>г. Новосибирск</t>
  </si>
  <si>
    <t>Зеленкин Константин Юрьевич</t>
  </si>
  <si>
    <t>Коротенко Алексей Николаевич</t>
  </si>
  <si>
    <t>"Сибирь"</t>
  </si>
  <si>
    <t>Молоков Артём Максимович</t>
  </si>
  <si>
    <t>МС</t>
  </si>
  <si>
    <t>г. Барнаул</t>
  </si>
  <si>
    <t>Дрёмов Иван Андреевич</t>
  </si>
  <si>
    <t>Кулакова Анна Васильевна</t>
  </si>
  <si>
    <t>"Алые паруса"</t>
  </si>
  <si>
    <t>Внуков Сергей Денисович</t>
  </si>
  <si>
    <t>Ковтун Илья Владимирович</t>
  </si>
  <si>
    <t>Чемакин Николай Витальевич</t>
  </si>
  <si>
    <t>Джаниашвили Владислав Дмитриевич</t>
  </si>
  <si>
    <t>Коростелев Алексей Алексеевич</t>
  </si>
  <si>
    <t>Молоков Артем</t>
  </si>
  <si>
    <t>Терских Иван</t>
  </si>
  <si>
    <t>Бочкарев Кирилл</t>
  </si>
  <si>
    <t>Сатрыхин Егор Олегович</t>
  </si>
  <si>
    <t>"Под рюкзаком"</t>
  </si>
  <si>
    <t>Зырянов Николай Сергеевич</t>
  </si>
  <si>
    <t>Юганов Артем Андреевич</t>
  </si>
  <si>
    <t>Ярцев Артем Дмитриевич</t>
  </si>
  <si>
    <t>Титков Константин Владимирович</t>
  </si>
  <si>
    <t>кмс</t>
  </si>
  <si>
    <t>"Вертекс"</t>
  </si>
  <si>
    <t>Талантбеков Эркин Талантбекович</t>
  </si>
  <si>
    <t>Филатов Аркадий Сергеевич</t>
  </si>
  <si>
    <t>Зырянов Алексей Владимирович</t>
  </si>
  <si>
    <t>"Барнаульский клуб Каякеров"</t>
  </si>
  <si>
    <t>Косогоров Кирилл Вадимович</t>
  </si>
  <si>
    <t>Гунько Вячеслав Николаевич</t>
  </si>
  <si>
    <t>Яшков Евгений Валерьевич</t>
  </si>
  <si>
    <t>Князькова Виктория Викторовна</t>
  </si>
  <si>
    <t>Суворова Ксения Викторовна</t>
  </si>
  <si>
    <t>Маслова Анастасия Олеговна</t>
  </si>
  <si>
    <t>Беломытцева Евгения Михайловна</t>
  </si>
  <si>
    <t>АКПТиБ</t>
  </si>
  <si>
    <t>Сторожилов Евгений Евгеньевич</t>
  </si>
  <si>
    <t>Миллер Иван Андреевич</t>
  </si>
  <si>
    <t>Наумов Клим Константинович</t>
  </si>
  <si>
    <t>Матвеев Даниил Сергеевич</t>
  </si>
  <si>
    <t>Кобызева Екатерина Викторовна</t>
  </si>
  <si>
    <t>Попова Татьяна Валерьевна</t>
  </si>
  <si>
    <t>Дробышева Виктория Александровна</t>
  </si>
  <si>
    <t>Злобина Екатерина Сергеевна</t>
  </si>
  <si>
    <t>"Юн-Тур"</t>
  </si>
  <si>
    <t>В11</t>
  </si>
  <si>
    <t>В12</t>
  </si>
  <si>
    <t>В13</t>
  </si>
  <si>
    <t>В14</t>
  </si>
  <si>
    <t>В15</t>
  </si>
  <si>
    <t>Предварительный протокол результатов</t>
  </si>
  <si>
    <t>Упраж-нение (перев.)</t>
  </si>
  <si>
    <t>Краевые лично-командные соревнования по рафтингу и гребному слалому «Лосиные игры 2018» посвящённые памяти Юрия Либрехта</t>
  </si>
  <si>
    <t>Дудник А.В.</t>
  </si>
  <si>
    <t>Табакаев В.А.</t>
  </si>
  <si>
    <t>14-21 апреля 2018 г.</t>
  </si>
  <si>
    <t>р. Лосиха, Первомайский район, Алтайский край</t>
  </si>
  <si>
    <t>Лосев Владимир</t>
  </si>
  <si>
    <t>Зырянов Аким</t>
  </si>
  <si>
    <t>К2м</t>
  </si>
  <si>
    <t>Бурлаков Александр Николаевич</t>
  </si>
  <si>
    <t>Казанцев Александр Игоревич</t>
  </si>
  <si>
    <t>Казанцев и Бурлаков</t>
  </si>
  <si>
    <t>К2д</t>
  </si>
  <si>
    <t>К2ж</t>
  </si>
  <si>
    <t>Беломыцева Евгения Михайловна</t>
  </si>
  <si>
    <t>Губина Анастасия Евгеньевна</t>
  </si>
  <si>
    <t>"Ромашка" т/к "Норд"</t>
  </si>
  <si>
    <t>Коваленко Анастасия</t>
  </si>
  <si>
    <t>Кулакова Елизавета</t>
  </si>
  <si>
    <t>Князькова Виктория</t>
  </si>
  <si>
    <t>Маслова Анастасия</t>
  </si>
  <si>
    <t>Землянова Александра</t>
  </si>
  <si>
    <t>Зенкина Алина</t>
  </si>
  <si>
    <t>Игнатенко Елизавета</t>
  </si>
  <si>
    <t>К1д</t>
  </si>
  <si>
    <t>Мышкин Никита Александрович</t>
  </si>
  <si>
    <t>"Алтай Сплав"</t>
  </si>
  <si>
    <t>Титков Константин</t>
  </si>
  <si>
    <t>п. Тальменка, Алт. край</t>
  </si>
  <si>
    <t>Долженко Александр</t>
  </si>
  <si>
    <t>Соловьёв Роман</t>
  </si>
  <si>
    <t>К2Тж</t>
  </si>
  <si>
    <t>К2Тм</t>
  </si>
  <si>
    <t>АКАТ "Пульсар"</t>
  </si>
  <si>
    <t>Шишка Светлана Александровна</t>
  </si>
  <si>
    <t>Тырышкин Дмитрий Вячеславович</t>
  </si>
  <si>
    <t>Варлаков Сергей Валерьевич</t>
  </si>
  <si>
    <t>"ЕлкиТур"</t>
  </si>
  <si>
    <t>Мананников Дмитрий</t>
  </si>
  <si>
    <t>Шагалин Данил</t>
  </si>
  <si>
    <t>Турклуб "АлтГУ"</t>
  </si>
  <si>
    <t>Антюфеева Татьяна Александровна</t>
  </si>
  <si>
    <t>Сахаровская Анна Юрьевна</t>
  </si>
  <si>
    <t>Ковалёв Михаил Владиславович</t>
  </si>
  <si>
    <t>"Молодость"</t>
  </si>
  <si>
    <t>Калинин Михаил Викторович</t>
  </si>
  <si>
    <t>Алабин Иван Витальевич</t>
  </si>
  <si>
    <t>"Ориентировщики"</t>
  </si>
  <si>
    <t>Аносов Вячеслав Андреевич</t>
  </si>
  <si>
    <t>Биточкин Иван Борисович</t>
  </si>
  <si>
    <t>Игнашина Анастасия</t>
  </si>
  <si>
    <t>Бержанина Марина</t>
  </si>
  <si>
    <t>Чумакина Валерия Григорьевна</t>
  </si>
  <si>
    <t>Кат-2 Тур</t>
  </si>
  <si>
    <t>Тихомиров Никита Алексеевич</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</si>
</sst>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FC19]d\ mmmm\ yyyy\ &quot;г.&quot;"/>
    <numFmt numFmtId="189" formatCode="h:mm:ss;@"/>
    <numFmt numFmtId="190" formatCode="h:mm:ss.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F400]h:mm:ss\ AM/PM"/>
    <numFmt numFmtId="196" formatCode="h:mm;@"/>
    <numFmt numFmtId="197" formatCode="[$-409]h:mm\ AM/PM;@"/>
    <numFmt numFmtId="198" formatCode="mm:ss.0;@"/>
    <numFmt numFmtId="199" formatCode="dd/mm/yy\ h:mm;@"/>
    <numFmt numFmtId="200" formatCode="dd/mm/yy;@"/>
    <numFmt numFmtId="201" formatCode="d/m/yyyy;@"/>
    <numFmt numFmtId="202" formatCode="mmm/yyyy"/>
  </numFmts>
  <fonts count="45">
    <font>
      <sz val="10"/>
      <name val="Arial"/>
      <family val="0"/>
    </font>
    <font>
      <sz val="8"/>
      <name val="Arial"/>
      <family val="2"/>
    </font>
    <font>
      <u val="single"/>
      <sz val="10"/>
      <color indexed="12"/>
      <name val="Arial Cyr"/>
      <family val="0"/>
    </font>
    <font>
      <sz val="10"/>
      <name val="Arial Cyr"/>
      <family val="0"/>
    </font>
    <font>
      <u val="single"/>
      <sz val="10"/>
      <color indexed="36"/>
      <name val="Arial Cyr"/>
      <family val="0"/>
    </font>
    <font>
      <sz val="8"/>
      <name val="Arial Cyr"/>
      <family val="0"/>
    </font>
    <font>
      <b/>
      <sz val="10"/>
      <name val="Arial Cyr"/>
      <family val="0"/>
    </font>
    <font>
      <b/>
      <sz val="10"/>
      <name val="Arial"/>
      <family val="2"/>
    </font>
    <font>
      <b/>
      <i/>
      <sz val="10"/>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8"/>
        <bgColor indexed="64"/>
      </patternFill>
    </fill>
    <fill>
      <patternFill patternType="solid">
        <fgColor indexed="27"/>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right>
        <color indexed="63"/>
      </right>
      <top style="medium"/>
      <bottom style="medium"/>
    </border>
    <border>
      <left>
        <color indexed="63"/>
      </left>
      <right style="medium"/>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9" fillId="0" borderId="0">
      <alignment/>
      <protection/>
    </xf>
    <xf numFmtId="0" fontId="4"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4" fillId="32" borderId="0" applyNumberFormat="0" applyBorder="0" applyAlignment="0" applyProtection="0"/>
  </cellStyleXfs>
  <cellXfs count="131">
    <xf numFmtId="0" fontId="0" fillId="0" borderId="0" xfId="0" applyAlignment="1">
      <alignment/>
    </xf>
    <xf numFmtId="0" fontId="3" fillId="0" borderId="0" xfId="55" applyProtection="1">
      <alignment/>
      <protection hidden="1"/>
    </xf>
    <xf numFmtId="0" fontId="6" fillId="0" borderId="0" xfId="55" applyFont="1" applyBorder="1" applyProtection="1">
      <alignment/>
      <protection hidden="1"/>
    </xf>
    <xf numFmtId="0" fontId="6" fillId="0" borderId="0" xfId="55" applyFont="1" applyProtection="1">
      <alignment/>
      <protection hidden="1"/>
    </xf>
    <xf numFmtId="0" fontId="6" fillId="0" borderId="0" xfId="55" applyFont="1" applyBorder="1" applyAlignment="1" applyProtection="1">
      <alignment horizontal="center"/>
      <protection hidden="1"/>
    </xf>
    <xf numFmtId="0" fontId="0" fillId="0" borderId="0" xfId="0" applyAlignment="1" applyProtection="1">
      <alignment/>
      <protection hidden="1"/>
    </xf>
    <xf numFmtId="0" fontId="3" fillId="0" borderId="0" xfId="55" applyAlignment="1" applyProtection="1">
      <alignment horizontal="center"/>
      <protection hidden="1"/>
    </xf>
    <xf numFmtId="0" fontId="3" fillId="0" borderId="0" xfId="55" applyFont="1" applyProtection="1">
      <alignment/>
      <protection hidden="1"/>
    </xf>
    <xf numFmtId="0" fontId="3" fillId="0" borderId="0" xfId="55" applyFont="1" applyAlignment="1" applyProtection="1">
      <alignment/>
      <protection hidden="1"/>
    </xf>
    <xf numFmtId="0" fontId="3" fillId="0" borderId="0" xfId="55" applyAlignment="1" applyProtection="1">
      <alignment/>
      <protection hidden="1"/>
    </xf>
    <xf numFmtId="0" fontId="3" fillId="0" borderId="0" xfId="55" applyFont="1" applyAlignment="1" applyProtection="1">
      <alignment horizontal="left"/>
      <protection hidden="1"/>
    </xf>
    <xf numFmtId="0" fontId="3" fillId="0" borderId="0" xfId="55" applyAlignment="1" applyProtection="1">
      <alignment horizontal="left"/>
      <protection hidden="1"/>
    </xf>
    <xf numFmtId="0" fontId="3" fillId="0" borderId="10" xfId="55" applyBorder="1" applyAlignment="1" applyProtection="1">
      <alignment horizontal="center" vertical="center" wrapText="1"/>
      <protection hidden="1"/>
    </xf>
    <xf numFmtId="0" fontId="3" fillId="0" borderId="10" xfId="55" applyFont="1" applyBorder="1" applyAlignment="1" applyProtection="1">
      <alignment horizontal="center" vertical="center" wrapText="1"/>
      <protection hidden="1"/>
    </xf>
    <xf numFmtId="0" fontId="3" fillId="0" borderId="10" xfId="55" applyBorder="1" applyAlignment="1" applyProtection="1">
      <alignment horizontal="left" vertical="top" wrapText="1"/>
      <protection hidden="1"/>
    </xf>
    <xf numFmtId="0" fontId="6" fillId="0" borderId="0" xfId="55" applyFont="1" applyAlignment="1" applyProtection="1">
      <alignment horizontal="center"/>
      <protection hidden="1"/>
    </xf>
    <xf numFmtId="0" fontId="3" fillId="0" borderId="0" xfId="55" applyBorder="1" applyAlignment="1" applyProtection="1">
      <alignment/>
      <protection hidden="1"/>
    </xf>
    <xf numFmtId="0" fontId="3" fillId="0" borderId="0" xfId="55" applyFont="1" applyBorder="1" applyAlignment="1" applyProtection="1">
      <alignment/>
      <protection hidden="1"/>
    </xf>
    <xf numFmtId="0" fontId="3" fillId="0" borderId="11" xfId="55" applyFont="1" applyBorder="1" applyAlignment="1" applyProtection="1">
      <alignment/>
      <protection hidden="1"/>
    </xf>
    <xf numFmtId="0" fontId="3" fillId="0" borderId="11" xfId="55" applyBorder="1" applyAlignment="1" applyProtection="1">
      <alignment/>
      <protection hidden="1"/>
    </xf>
    <xf numFmtId="0" fontId="3" fillId="0" borderId="0" xfId="55" applyBorder="1" applyProtection="1">
      <alignment/>
      <protection hidden="1"/>
    </xf>
    <xf numFmtId="0" fontId="3" fillId="0" borderId="0" xfId="55" applyBorder="1" applyAlignment="1" applyProtection="1">
      <alignment horizontal="left"/>
      <protection hidden="1"/>
    </xf>
    <xf numFmtId="0" fontId="3" fillId="0" borderId="10" xfId="53" applyFont="1" applyFill="1" applyBorder="1" applyAlignment="1" applyProtection="1">
      <alignment horizontal="center" vertical="center" wrapText="1"/>
      <protection hidden="1"/>
    </xf>
    <xf numFmtId="0" fontId="3" fillId="0" borderId="0" xfId="53" applyProtection="1">
      <alignment/>
      <protection hidden="1"/>
    </xf>
    <xf numFmtId="0" fontId="3" fillId="0" borderId="0" xfId="55" applyBorder="1" applyAlignment="1" applyProtection="1">
      <alignment horizontal="left" vertical="top" wrapText="1"/>
      <protection hidden="1"/>
    </xf>
    <xf numFmtId="0" fontId="3" fillId="0" borderId="0" xfId="55" applyFont="1" applyFill="1" applyBorder="1" applyAlignment="1" applyProtection="1">
      <alignment horizontal="center" vertical="top" wrapText="1"/>
      <protection hidden="1"/>
    </xf>
    <xf numFmtId="0" fontId="3" fillId="0" borderId="0" xfId="53" applyBorder="1" applyAlignment="1" applyProtection="1">
      <alignment horizontal="center" vertical="top" wrapText="1"/>
      <protection hidden="1"/>
    </xf>
    <xf numFmtId="0" fontId="3" fillId="0" borderId="0" xfId="53" applyNumberFormat="1" applyBorder="1" applyAlignment="1" applyProtection="1">
      <alignment horizontal="center" vertical="top" wrapText="1"/>
      <protection hidden="1"/>
    </xf>
    <xf numFmtId="0" fontId="3" fillId="0" borderId="0" xfId="53" applyNumberFormat="1" applyBorder="1" applyAlignment="1" applyProtection="1">
      <alignment horizontal="center" vertical="center" wrapText="1"/>
      <protection hidden="1"/>
    </xf>
    <xf numFmtId="0" fontId="3" fillId="0" borderId="0" xfId="53" applyBorder="1" applyAlignment="1" applyProtection="1">
      <alignment horizontal="center" vertical="center" wrapText="1"/>
      <protection hidden="1"/>
    </xf>
    <xf numFmtId="0" fontId="3" fillId="0" borderId="0" xfId="53" applyFont="1" applyProtection="1">
      <alignment/>
      <protection hidden="1"/>
    </xf>
    <xf numFmtId="0" fontId="3" fillId="33" borderId="10" xfId="55" applyFont="1" applyFill="1" applyBorder="1" applyAlignment="1" applyProtection="1">
      <alignment horizontal="center" vertical="top" wrapText="1"/>
      <protection locked="0"/>
    </xf>
    <xf numFmtId="0" fontId="3" fillId="0" borderId="10" xfId="55" applyFont="1" applyFill="1" applyBorder="1" applyAlignment="1" applyProtection="1">
      <alignment horizontal="center" vertical="center" wrapText="1"/>
      <protection hidden="1"/>
    </xf>
    <xf numFmtId="0" fontId="6" fillId="0" borderId="10" xfId="55" applyFont="1" applyFill="1" applyBorder="1" applyAlignment="1" applyProtection="1">
      <alignment horizontal="center" vertical="center" wrapText="1"/>
      <protection hidden="1"/>
    </xf>
    <xf numFmtId="190" fontId="3" fillId="0" borderId="10" xfId="55" applyNumberFormat="1" applyFont="1" applyBorder="1" applyAlignment="1" applyProtection="1">
      <alignment vertical="top" wrapText="1"/>
      <protection hidden="1"/>
    </xf>
    <xf numFmtId="1" fontId="3" fillId="0" borderId="10" xfId="55" applyNumberFormat="1" applyFont="1" applyBorder="1" applyAlignment="1" applyProtection="1">
      <alignment horizontal="center" vertical="top" wrapText="1"/>
      <protection hidden="1"/>
    </xf>
    <xf numFmtId="0" fontId="3" fillId="33" borderId="10" xfId="55" applyFont="1" applyFill="1" applyBorder="1" applyAlignment="1" applyProtection="1">
      <alignment horizontal="center" vertical="center" wrapText="1"/>
      <protection hidden="1"/>
    </xf>
    <xf numFmtId="0" fontId="0" fillId="33" borderId="10" xfId="0" applyFont="1" applyFill="1" applyBorder="1" applyAlignment="1" applyProtection="1">
      <alignment horizontal="center" vertical="top"/>
      <protection locked="0"/>
    </xf>
    <xf numFmtId="190" fontId="0" fillId="33" borderId="10" xfId="0" applyNumberFormat="1" applyFont="1" applyFill="1" applyBorder="1" applyAlignment="1" applyProtection="1">
      <alignment vertical="top" wrapText="1"/>
      <protection locked="0"/>
    </xf>
    <xf numFmtId="0" fontId="6" fillId="33" borderId="10" xfId="55" applyFont="1" applyFill="1" applyBorder="1" applyAlignment="1" applyProtection="1">
      <alignment horizontal="center" vertical="center" wrapText="1"/>
      <protection hidden="1"/>
    </xf>
    <xf numFmtId="190" fontId="3" fillId="0" borderId="10" xfId="55" applyNumberFormat="1" applyBorder="1" applyAlignment="1" applyProtection="1">
      <alignment vertical="top" wrapText="1"/>
      <protection hidden="1"/>
    </xf>
    <xf numFmtId="0" fontId="3" fillId="34" borderId="10" xfId="55" applyFill="1" applyBorder="1" applyAlignment="1" applyProtection="1">
      <alignment horizontal="center" vertical="center" wrapText="1"/>
      <protection hidden="1"/>
    </xf>
    <xf numFmtId="0" fontId="3" fillId="34" borderId="10" xfId="55" applyFont="1" applyFill="1" applyBorder="1" applyAlignment="1" applyProtection="1">
      <alignment horizontal="center" vertical="center" wrapText="1"/>
      <protection hidden="1"/>
    </xf>
    <xf numFmtId="0" fontId="3" fillId="34" borderId="12" xfId="55" applyFont="1" applyFill="1" applyBorder="1" applyAlignment="1" applyProtection="1">
      <alignment horizontal="center" vertical="top" wrapText="1"/>
      <protection locked="0"/>
    </xf>
    <xf numFmtId="0" fontId="3" fillId="34" borderId="13" xfId="55" applyFont="1" applyFill="1" applyBorder="1" applyAlignment="1" applyProtection="1">
      <alignment horizontal="center" vertical="top" wrapText="1"/>
      <protection locked="0"/>
    </xf>
    <xf numFmtId="0" fontId="3" fillId="34" borderId="14" xfId="55" applyFont="1" applyFill="1" applyBorder="1" applyAlignment="1" applyProtection="1">
      <alignment horizontal="center" vertical="top" wrapText="1"/>
      <protection locked="0"/>
    </xf>
    <xf numFmtId="0" fontId="3" fillId="0" borderId="0" xfId="55" applyBorder="1" applyAlignment="1" applyProtection="1">
      <alignment horizontal="center"/>
      <protection hidden="1"/>
    </xf>
    <xf numFmtId="1" fontId="3" fillId="0" borderId="10" xfId="55" applyNumberFormat="1" applyBorder="1" applyAlignment="1" applyProtection="1">
      <alignment horizontal="center" vertical="top" wrapText="1"/>
      <protection hidden="1"/>
    </xf>
    <xf numFmtId="0" fontId="6" fillId="0" borderId="0" xfId="55" applyFont="1" applyAlignment="1" applyProtection="1">
      <alignment/>
      <protection hidden="1"/>
    </xf>
    <xf numFmtId="0" fontId="3" fillId="34" borderId="12" xfId="55" applyFont="1" applyFill="1" applyBorder="1" applyAlignment="1" applyProtection="1">
      <alignment vertical="top" wrapText="1"/>
      <protection locked="0"/>
    </xf>
    <xf numFmtId="0" fontId="3" fillId="34" borderId="13" xfId="55" applyFont="1" applyFill="1" applyBorder="1" applyAlignment="1" applyProtection="1">
      <alignment vertical="top" wrapText="1"/>
      <protection locked="0"/>
    </xf>
    <xf numFmtId="0" fontId="3" fillId="34" borderId="14" xfId="55" applyFont="1" applyFill="1" applyBorder="1" applyAlignment="1" applyProtection="1">
      <alignment vertical="top" wrapText="1"/>
      <protection locked="0"/>
    </xf>
    <xf numFmtId="0" fontId="3" fillId="0" borderId="11" xfId="53" applyBorder="1" applyProtection="1">
      <alignment/>
      <protection hidden="1"/>
    </xf>
    <xf numFmtId="0" fontId="3" fillId="0" borderId="0" xfId="53" applyFont="1" applyFill="1" applyProtection="1">
      <alignment/>
      <protection hidden="1"/>
    </xf>
    <xf numFmtId="0" fontId="3" fillId="0" borderId="0" xfId="55" applyFont="1" applyFill="1" applyBorder="1" applyAlignment="1" applyProtection="1">
      <alignment vertical="top" wrapText="1"/>
      <protection locked="0"/>
    </xf>
    <xf numFmtId="49" fontId="6" fillId="0" borderId="0" xfId="55" applyNumberFormat="1" applyFont="1" applyAlignment="1" applyProtection="1">
      <alignment horizontal="center"/>
      <protection hidden="1"/>
    </xf>
    <xf numFmtId="49" fontId="3" fillId="0" borderId="0" xfId="55" applyNumberFormat="1" applyFont="1" applyAlignment="1" applyProtection="1">
      <alignment/>
      <protection hidden="1"/>
    </xf>
    <xf numFmtId="49" fontId="6" fillId="0" borderId="0" xfId="55" applyNumberFormat="1" applyFont="1" applyAlignment="1" applyProtection="1">
      <alignment/>
      <protection hidden="1"/>
    </xf>
    <xf numFmtId="49" fontId="3" fillId="0" borderId="0" xfId="53" applyNumberFormat="1" applyFont="1" applyAlignment="1" applyProtection="1">
      <alignment/>
      <protection hidden="1"/>
    </xf>
    <xf numFmtId="0" fontId="3" fillId="0" borderId="0" xfId="55" applyFont="1" applyAlignment="1" applyProtection="1">
      <alignment horizontal="center"/>
      <protection hidden="1"/>
    </xf>
    <xf numFmtId="49" fontId="3" fillId="0" borderId="0" xfId="55" applyNumberFormat="1" applyFont="1" applyAlignment="1" applyProtection="1">
      <alignment horizontal="center"/>
      <protection hidden="1"/>
    </xf>
    <xf numFmtId="0" fontId="3" fillId="0" borderId="10" xfId="53" applyNumberFormat="1" applyBorder="1" applyAlignment="1" applyProtection="1">
      <alignment horizontal="center" vertical="center" wrapText="1"/>
      <protection hidden="1"/>
    </xf>
    <xf numFmtId="0" fontId="3" fillId="0" borderId="10" xfId="53" applyBorder="1" applyAlignment="1" applyProtection="1">
      <alignment horizontal="center" vertical="center" wrapText="1"/>
      <protection hidden="1"/>
    </xf>
    <xf numFmtId="0" fontId="3" fillId="33" borderId="10" xfId="53" applyFill="1" applyBorder="1" applyAlignment="1" applyProtection="1">
      <alignment horizontal="center" vertical="center" wrapText="1"/>
      <protection locked="0"/>
    </xf>
    <xf numFmtId="49" fontId="6" fillId="0" borderId="0" xfId="53" applyNumberFormat="1" applyFont="1" applyAlignment="1" applyProtection="1">
      <alignment/>
      <protection hidden="1"/>
    </xf>
    <xf numFmtId="0" fontId="6" fillId="0" borderId="0" xfId="53" applyFont="1" applyFill="1" applyProtection="1">
      <alignment/>
      <protection hidden="1"/>
    </xf>
    <xf numFmtId="0" fontId="7" fillId="0" borderId="0" xfId="0" applyFont="1" applyAlignment="1" applyProtection="1">
      <alignmen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17" xfId="0" applyBorder="1" applyAlignment="1" applyProtection="1">
      <alignment horizontal="center"/>
      <protection hidden="1"/>
    </xf>
    <xf numFmtId="0" fontId="6" fillId="0" borderId="0" xfId="55" applyFont="1" applyFill="1" applyAlignment="1" applyProtection="1">
      <alignment/>
      <protection hidden="1"/>
    </xf>
    <xf numFmtId="0" fontId="3" fillId="0" borderId="0" xfId="55" applyFont="1" applyFill="1" applyAlignment="1" applyProtection="1">
      <alignment/>
      <protection hidden="1"/>
    </xf>
    <xf numFmtId="0" fontId="6" fillId="0" borderId="0" xfId="55" applyFont="1" applyFill="1" applyBorder="1" applyAlignment="1" applyProtection="1">
      <alignment/>
      <protection hidden="1"/>
    </xf>
    <xf numFmtId="0" fontId="3" fillId="0" borderId="0" xfId="55" applyFont="1" applyFill="1" applyBorder="1" applyAlignment="1" applyProtection="1">
      <alignment vertical="top"/>
      <protection hidden="1"/>
    </xf>
    <xf numFmtId="0" fontId="3" fillId="0" borderId="0" xfId="55" applyFont="1" applyFill="1" applyBorder="1" applyAlignment="1" applyProtection="1">
      <alignment vertical="top" wrapText="1"/>
      <protection hidden="1"/>
    </xf>
    <xf numFmtId="0" fontId="0" fillId="0" borderId="0" xfId="0" applyFill="1" applyAlignment="1" applyProtection="1">
      <alignment/>
      <protection hidden="1"/>
    </xf>
    <xf numFmtId="0" fontId="6" fillId="0" borderId="0" xfId="55" applyFont="1" applyFill="1" applyBorder="1" applyProtection="1">
      <alignment/>
      <protection hidden="1"/>
    </xf>
    <xf numFmtId="0" fontId="6" fillId="0" borderId="0" xfId="55" applyFont="1" applyFill="1" applyProtection="1">
      <alignment/>
      <protection hidden="1"/>
    </xf>
    <xf numFmtId="0" fontId="6" fillId="0" borderId="0" xfId="55" applyFont="1" applyFill="1" applyBorder="1" applyAlignment="1" applyProtection="1">
      <alignment horizontal="center"/>
      <protection hidden="1"/>
    </xf>
    <xf numFmtId="0" fontId="3" fillId="0" borderId="0" xfId="55" applyFill="1" applyProtection="1">
      <alignment/>
      <protection hidden="1"/>
    </xf>
    <xf numFmtId="0" fontId="3" fillId="0" borderId="0" xfId="55" applyFill="1" applyAlignment="1" applyProtection="1">
      <alignment horizontal="center"/>
      <protection hidden="1"/>
    </xf>
    <xf numFmtId="0" fontId="3" fillId="0" borderId="0" xfId="55" applyFont="1" applyFill="1" applyProtection="1">
      <alignment/>
      <protection hidden="1"/>
    </xf>
    <xf numFmtId="0" fontId="3" fillId="0" borderId="0" xfId="55" applyFont="1" applyFill="1" applyAlignment="1" applyProtection="1">
      <alignment horizontal="left"/>
      <protection hidden="1"/>
    </xf>
    <xf numFmtId="0" fontId="3" fillId="0" borderId="0" xfId="55" applyFill="1" applyAlignment="1" applyProtection="1">
      <alignment horizontal="left"/>
      <protection hidden="1"/>
    </xf>
    <xf numFmtId="0" fontId="3" fillId="0" borderId="10" xfId="55" applyFill="1" applyBorder="1" applyAlignment="1" applyProtection="1">
      <alignment horizontal="center" vertical="center" wrapText="1"/>
      <protection hidden="1"/>
    </xf>
    <xf numFmtId="0" fontId="3" fillId="35" borderId="0" xfId="55" applyFill="1" applyProtection="1">
      <alignment/>
      <protection hidden="1"/>
    </xf>
    <xf numFmtId="0" fontId="3" fillId="35" borderId="0" xfId="55" applyFill="1" applyAlignment="1" applyProtection="1">
      <alignment horizontal="center"/>
      <protection hidden="1"/>
    </xf>
    <xf numFmtId="0" fontId="3" fillId="0" borderId="13" xfId="55" applyFill="1" applyBorder="1" applyAlignment="1" applyProtection="1">
      <alignment horizontal="center" vertical="top" wrapText="1"/>
      <protection hidden="1"/>
    </xf>
    <xf numFmtId="0" fontId="3" fillId="0" borderId="14" xfId="55" applyFill="1" applyBorder="1" applyAlignment="1" applyProtection="1">
      <alignment horizontal="center" vertical="top" wrapText="1"/>
      <protection hidden="1"/>
    </xf>
    <xf numFmtId="0" fontId="8" fillId="0" borderId="0" xfId="56" applyFont="1" applyProtection="1">
      <alignment/>
      <protection hidden="1"/>
    </xf>
    <xf numFmtId="0" fontId="9" fillId="0" borderId="0" xfId="56" applyFont="1" applyAlignment="1" applyProtection="1">
      <alignment/>
      <protection hidden="1"/>
    </xf>
    <xf numFmtId="0" fontId="3" fillId="36" borderId="0" xfId="55" applyFont="1" applyFill="1" applyBorder="1" applyAlignment="1" applyProtection="1">
      <alignment vertical="top"/>
      <protection locked="0"/>
    </xf>
    <xf numFmtId="0" fontId="3" fillId="36" borderId="0" xfId="55" applyFont="1" applyFill="1" applyBorder="1" applyAlignment="1" applyProtection="1">
      <alignment vertical="top" wrapText="1"/>
      <protection locked="0"/>
    </xf>
    <xf numFmtId="0" fontId="3" fillId="36" borderId="0" xfId="55" applyFont="1" applyFill="1" applyBorder="1" applyAlignment="1" applyProtection="1">
      <alignment horizontal="left" vertical="top"/>
      <protection locked="0"/>
    </xf>
    <xf numFmtId="0" fontId="0" fillId="36" borderId="18" xfId="54" applyFont="1" applyFill="1" applyBorder="1" applyProtection="1">
      <alignment/>
      <protection locked="0"/>
    </xf>
    <xf numFmtId="0" fontId="0" fillId="36" borderId="19" xfId="54" applyFont="1" applyFill="1" applyBorder="1" applyProtection="1">
      <alignment/>
      <protection locked="0"/>
    </xf>
    <xf numFmtId="0" fontId="0" fillId="36" borderId="19" xfId="54" applyFill="1" applyBorder="1" applyProtection="1">
      <alignment/>
      <protection locked="0"/>
    </xf>
    <xf numFmtId="0" fontId="0" fillId="36" borderId="20" xfId="54" applyFill="1" applyBorder="1" applyProtection="1">
      <alignment/>
      <protection locked="0"/>
    </xf>
    <xf numFmtId="0" fontId="0" fillId="36" borderId="19" xfId="54" applyFill="1" applyBorder="1" applyAlignment="1" applyProtection="1">
      <alignment/>
      <protection locked="0"/>
    </xf>
    <xf numFmtId="0" fontId="0" fillId="36" borderId="20" xfId="54" applyFill="1" applyBorder="1" applyAlignment="1" applyProtection="1">
      <alignment/>
      <protection locked="0"/>
    </xf>
    <xf numFmtId="0" fontId="3" fillId="0" borderId="0" xfId="55" applyNumberFormat="1" applyFont="1" applyAlignment="1" applyProtection="1">
      <alignment/>
      <protection hidden="1"/>
    </xf>
    <xf numFmtId="0" fontId="0" fillId="36" borderId="21" xfId="54" applyFont="1" applyFill="1" applyBorder="1" applyAlignment="1" applyProtection="1">
      <alignment/>
      <protection locked="0"/>
    </xf>
    <xf numFmtId="14" fontId="0" fillId="0" borderId="0" xfId="0" applyNumberFormat="1" applyAlignment="1" applyProtection="1">
      <alignment/>
      <protection hidden="1"/>
    </xf>
    <xf numFmtId="0" fontId="3" fillId="37" borderId="13" xfId="55" applyFill="1" applyBorder="1" applyAlignment="1" applyProtection="1">
      <alignment horizontal="center" vertical="top" wrapText="1"/>
      <protection hidden="1"/>
    </xf>
    <xf numFmtId="0" fontId="3" fillId="34" borderId="13" xfId="55" applyFont="1" applyFill="1" applyBorder="1" applyAlignment="1" applyProtection="1">
      <alignment vertical="top"/>
      <protection locked="0"/>
    </xf>
    <xf numFmtId="0" fontId="3" fillId="37" borderId="12" xfId="55" applyFont="1" applyFill="1" applyBorder="1" applyAlignment="1" applyProtection="1">
      <alignment horizontal="center" vertical="top" wrapText="1"/>
      <protection locked="0"/>
    </xf>
    <xf numFmtId="0" fontId="3" fillId="37" borderId="13" xfId="55" applyFont="1" applyFill="1" applyBorder="1" applyAlignment="1" applyProtection="1">
      <alignment horizontal="center" vertical="top" wrapText="1"/>
      <protection locked="0"/>
    </xf>
    <xf numFmtId="0" fontId="3" fillId="34" borderId="12" xfId="55" applyFont="1" applyFill="1" applyBorder="1" applyAlignment="1" applyProtection="1">
      <alignment vertical="top"/>
      <protection locked="0"/>
    </xf>
    <xf numFmtId="0" fontId="3" fillId="34" borderId="12" xfId="55" applyNumberFormat="1" applyFont="1" applyFill="1" applyBorder="1" applyAlignment="1" applyProtection="1">
      <alignment horizontal="center" vertical="top" wrapText="1"/>
      <protection locked="0"/>
    </xf>
    <xf numFmtId="0" fontId="7" fillId="0" borderId="22" xfId="0" applyFont="1" applyBorder="1" applyAlignment="1" applyProtection="1">
      <alignment horizontal="center"/>
      <protection hidden="1"/>
    </xf>
    <xf numFmtId="0" fontId="7" fillId="0" borderId="23" xfId="0" applyFont="1" applyBorder="1" applyAlignment="1" applyProtection="1">
      <alignment horizontal="center"/>
      <protection hidden="1"/>
    </xf>
    <xf numFmtId="0" fontId="3" fillId="0" borderId="12" xfId="55" applyFont="1" applyFill="1" applyBorder="1" applyAlignment="1" applyProtection="1">
      <alignment horizontal="center" vertical="top" wrapText="1"/>
      <protection hidden="1"/>
    </xf>
    <xf numFmtId="0" fontId="3" fillId="0" borderId="13" xfId="55" applyFont="1" applyFill="1" applyBorder="1" applyAlignment="1" applyProtection="1">
      <alignment horizontal="center" vertical="top" wrapText="1"/>
      <protection hidden="1"/>
    </xf>
    <xf numFmtId="0" fontId="3" fillId="0" borderId="12" xfId="55" applyFont="1" applyFill="1" applyBorder="1" applyAlignment="1" applyProtection="1">
      <alignment vertical="top" wrapText="1"/>
      <protection hidden="1"/>
    </xf>
    <xf numFmtId="0" fontId="3" fillId="0" borderId="13" xfId="55" applyFont="1" applyFill="1" applyBorder="1" applyAlignment="1" applyProtection="1">
      <alignment vertical="top" wrapText="1"/>
      <protection hidden="1"/>
    </xf>
    <xf numFmtId="0" fontId="3" fillId="0" borderId="14" xfId="55" applyFont="1" applyFill="1" applyBorder="1" applyAlignment="1" applyProtection="1">
      <alignment vertical="top" wrapText="1"/>
      <protection hidden="1"/>
    </xf>
    <xf numFmtId="0" fontId="0" fillId="0" borderId="13" xfId="0" applyBorder="1" applyAlignment="1">
      <alignment/>
    </xf>
    <xf numFmtId="0" fontId="0" fillId="0" borderId="14" xfId="0" applyBorder="1" applyAlignment="1">
      <alignment/>
    </xf>
    <xf numFmtId="0" fontId="3" fillId="0" borderId="10" xfId="53" applyFont="1" applyFill="1" applyBorder="1" applyAlignment="1" applyProtection="1">
      <alignment horizontal="center" vertical="center" wrapText="1"/>
      <protection hidden="1"/>
    </xf>
    <xf numFmtId="0" fontId="6" fillId="33" borderId="10" xfId="53" applyFont="1" applyFill="1" applyBorder="1" applyAlignment="1" applyProtection="1">
      <alignment horizontal="center" vertical="center" wrapText="1"/>
      <protection hidden="1"/>
    </xf>
    <xf numFmtId="49" fontId="6" fillId="0" borderId="0" xfId="55" applyNumberFormat="1" applyFont="1" applyAlignment="1" applyProtection="1">
      <alignment horizontal="center"/>
      <protection hidden="1"/>
    </xf>
    <xf numFmtId="0" fontId="6" fillId="0" borderId="10" xfId="53" applyFont="1" applyFill="1" applyBorder="1" applyAlignment="1" applyProtection="1">
      <alignment horizontal="center" vertical="center" wrapText="1"/>
      <protection hidden="1"/>
    </xf>
    <xf numFmtId="0" fontId="3" fillId="33" borderId="10" xfId="55" applyFont="1" applyFill="1" applyBorder="1" applyAlignment="1" applyProtection="1">
      <alignment horizontal="center" vertical="center" wrapText="1"/>
      <protection hidden="1"/>
    </xf>
    <xf numFmtId="0" fontId="3" fillId="0" borderId="10" xfId="55" applyFont="1" applyBorder="1" applyAlignment="1" applyProtection="1">
      <alignment horizontal="center" vertical="center" wrapText="1"/>
      <protection hidden="1"/>
    </xf>
    <xf numFmtId="0" fontId="3" fillId="0" borderId="10" xfId="53" applyFont="1" applyBorder="1" applyAlignment="1" applyProtection="1">
      <alignment horizontal="center" vertical="center" wrapText="1"/>
      <protection hidden="1"/>
    </xf>
    <xf numFmtId="0" fontId="3" fillId="33" borderId="10" xfId="55" applyFont="1" applyFill="1" applyBorder="1" applyAlignment="1" applyProtection="1">
      <alignment horizontal="center" vertical="center" wrapText="1"/>
      <protection locked="0"/>
    </xf>
    <xf numFmtId="0" fontId="3" fillId="33" borderId="10" xfId="55" applyFont="1" applyFill="1" applyBorder="1" applyAlignment="1" applyProtection="1">
      <alignment horizontal="center" vertical="top" wrapText="1"/>
      <protection locked="0"/>
    </xf>
    <xf numFmtId="0" fontId="3" fillId="0" borderId="10" xfId="55" applyBorder="1" applyAlignment="1" applyProtection="1">
      <alignment horizontal="left" vertical="top" wrapText="1"/>
      <protection hidden="1"/>
    </xf>
    <xf numFmtId="190" fontId="3" fillId="0" borderId="10" xfId="55" applyNumberFormat="1" applyFont="1" applyBorder="1" applyAlignment="1" applyProtection="1">
      <alignment horizontal="center" vertical="center" wrapText="1"/>
      <protection hidden="1"/>
    </xf>
    <xf numFmtId="0" fontId="3" fillId="0" borderId="10" xfId="55" applyBorder="1" applyAlignment="1" applyProtection="1">
      <alignment horizontal="center" vertical="center" wrapText="1"/>
      <protection hidden="1"/>
    </xf>
    <xf numFmtId="190" fontId="3" fillId="0" borderId="10" xfId="55" applyNumberFormat="1" applyBorder="1" applyAlignment="1" applyProtection="1">
      <alignment horizontal="center" vertical="center" wrapText="1"/>
      <protection hidden="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омандный зачёт, 2011" xfId="53"/>
    <cellStyle name="Обычный_протоколы спринтов" xfId="54"/>
    <cellStyle name="Обычный_Слалом, 2011" xfId="55"/>
    <cellStyle name="Обычный_Форма - Победа"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32</xdr:row>
      <xdr:rowOff>28575</xdr:rowOff>
    </xdr:from>
    <xdr:to>
      <xdr:col>2</xdr:col>
      <xdr:colOff>161925</xdr:colOff>
      <xdr:row>32</xdr:row>
      <xdr:rowOff>152400</xdr:rowOff>
    </xdr:to>
    <xdr:pic>
      <xdr:nvPicPr>
        <xdr:cNvPr id="1" name="CheckBox1"/>
        <xdr:cNvPicPr preferRelativeResize="1">
          <a:picLocks noChangeAspect="1"/>
        </xdr:cNvPicPr>
      </xdr:nvPicPr>
      <xdr:blipFill>
        <a:blip r:embed="rId1"/>
        <a:stretch>
          <a:fillRect/>
        </a:stretch>
      </xdr:blipFill>
      <xdr:spPr>
        <a:xfrm>
          <a:off x="1581150" y="5276850"/>
          <a:ext cx="152400" cy="123825"/>
        </a:xfrm>
        <a:prstGeom prst="rect">
          <a:avLst/>
        </a:prstGeom>
        <a:noFill/>
        <a:ln w="9525" cmpd="sng">
          <a:noFill/>
        </a:ln>
      </xdr:spPr>
    </xdr:pic>
    <xdr:clientData/>
  </xdr:twoCellAnchor>
  <xdr:twoCellAnchor editAs="oneCell">
    <xdr:from>
      <xdr:col>2</xdr:col>
      <xdr:colOff>9525</xdr:colOff>
      <xdr:row>33</xdr:row>
      <xdr:rowOff>38100</xdr:rowOff>
    </xdr:from>
    <xdr:to>
      <xdr:col>2</xdr:col>
      <xdr:colOff>171450</xdr:colOff>
      <xdr:row>33</xdr:row>
      <xdr:rowOff>161925</xdr:rowOff>
    </xdr:to>
    <xdr:pic>
      <xdr:nvPicPr>
        <xdr:cNvPr id="2" name="CheckBox2"/>
        <xdr:cNvPicPr preferRelativeResize="1">
          <a:picLocks noChangeAspect="1"/>
        </xdr:cNvPicPr>
      </xdr:nvPicPr>
      <xdr:blipFill>
        <a:blip r:embed="rId2"/>
        <a:stretch>
          <a:fillRect/>
        </a:stretch>
      </xdr:blipFill>
      <xdr:spPr>
        <a:xfrm>
          <a:off x="1581150" y="5448300"/>
          <a:ext cx="161925" cy="123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Лист2"/>
  <dimension ref="B1:C34"/>
  <sheetViews>
    <sheetView zoomScalePageLayoutView="0" workbookViewId="0" topLeftCell="B1">
      <selection activeCell="C2" sqref="C2"/>
    </sheetView>
  </sheetViews>
  <sheetFormatPr defaultColWidth="9.140625" defaultRowHeight="12.75"/>
  <cols>
    <col min="1" max="1" width="3.7109375" style="5" customWidth="1"/>
    <col min="2" max="2" width="19.8515625" style="5" bestFit="1" customWidth="1"/>
    <col min="3" max="3" width="120.7109375" style="5" customWidth="1"/>
    <col min="4" max="16384" width="9.140625" style="5" customWidth="1"/>
  </cols>
  <sheetData>
    <row r="1" spans="2:3" ht="12.75">
      <c r="B1" s="66" t="s">
        <v>47</v>
      </c>
      <c r="C1" s="91" t="s">
        <v>137</v>
      </c>
    </row>
    <row r="2" spans="2:3" ht="12.75">
      <c r="B2" s="66" t="s">
        <v>44</v>
      </c>
      <c r="C2" s="91" t="s">
        <v>189</v>
      </c>
    </row>
    <row r="3" spans="2:3" ht="12.75">
      <c r="B3" s="3" t="s">
        <v>31</v>
      </c>
      <c r="C3" s="91" t="s">
        <v>141</v>
      </c>
    </row>
    <row r="4" spans="2:3" ht="12.75">
      <c r="B4" s="3" t="s">
        <v>32</v>
      </c>
      <c r="C4" s="91" t="s">
        <v>140</v>
      </c>
    </row>
    <row r="5" spans="2:3" ht="12.75">
      <c r="B5" s="3" t="s">
        <v>54</v>
      </c>
      <c r="C5" s="93">
        <v>2018</v>
      </c>
    </row>
    <row r="6" spans="2:3" ht="12.75">
      <c r="B6" s="64" t="s">
        <v>24</v>
      </c>
      <c r="C6" s="91" t="s">
        <v>138</v>
      </c>
    </row>
    <row r="7" spans="2:3" ht="12.75">
      <c r="B7" s="65" t="s">
        <v>33</v>
      </c>
      <c r="C7" s="92" t="s">
        <v>139</v>
      </c>
    </row>
    <row r="8" ht="13.5" thickBot="1"/>
    <row r="9" spans="2:3" ht="13.5" thickBot="1">
      <c r="B9" s="109" t="s">
        <v>45</v>
      </c>
      <c r="C9" s="110"/>
    </row>
    <row r="10" spans="2:3" ht="12.75">
      <c r="B10" s="69">
        <v>1</v>
      </c>
      <c r="C10" s="101" t="s">
        <v>137</v>
      </c>
    </row>
    <row r="11" spans="2:3" ht="12.75">
      <c r="B11" s="67">
        <v>2</v>
      </c>
      <c r="C11" s="98"/>
    </row>
    <row r="12" spans="2:3" ht="12.75">
      <c r="B12" s="67">
        <v>3</v>
      </c>
      <c r="C12" s="98"/>
    </row>
    <row r="13" spans="2:3" ht="12.75">
      <c r="B13" s="67">
        <v>4</v>
      </c>
      <c r="C13" s="98"/>
    </row>
    <row r="14" spans="2:3" ht="12.75">
      <c r="B14" s="67">
        <v>5</v>
      </c>
      <c r="C14" s="98"/>
    </row>
    <row r="15" spans="2:3" ht="12.75">
      <c r="B15" s="67">
        <v>6</v>
      </c>
      <c r="C15" s="98"/>
    </row>
    <row r="16" spans="2:3" ht="12.75">
      <c r="B16" s="67">
        <v>7</v>
      </c>
      <c r="C16" s="98"/>
    </row>
    <row r="17" spans="2:3" ht="12.75">
      <c r="B17" s="67">
        <v>8</v>
      </c>
      <c r="C17" s="98"/>
    </row>
    <row r="18" spans="2:3" ht="13.5" thickBot="1">
      <c r="B18" s="68">
        <v>9</v>
      </c>
      <c r="C18" s="99"/>
    </row>
    <row r="19" ht="13.5" thickBot="1"/>
    <row r="20" spans="2:3" ht="13.5" thickBot="1">
      <c r="B20" s="109" t="s">
        <v>46</v>
      </c>
      <c r="C20" s="110"/>
    </row>
    <row r="21" spans="2:3" ht="12.75">
      <c r="B21" s="69">
        <v>1</v>
      </c>
      <c r="C21" s="94" t="s">
        <v>52</v>
      </c>
    </row>
    <row r="22" spans="2:3" ht="12.75">
      <c r="B22" s="67">
        <v>2</v>
      </c>
      <c r="C22" s="95" t="s">
        <v>55</v>
      </c>
    </row>
    <row r="23" spans="2:3" ht="12.75">
      <c r="B23" s="67">
        <v>3</v>
      </c>
      <c r="C23" s="95" t="s">
        <v>53</v>
      </c>
    </row>
    <row r="24" spans="2:3" ht="12.75">
      <c r="B24" s="67">
        <v>4</v>
      </c>
      <c r="C24" s="95" t="s">
        <v>57</v>
      </c>
    </row>
    <row r="25" spans="2:3" ht="12.75">
      <c r="B25" s="67">
        <v>5</v>
      </c>
      <c r="C25" s="95" t="s">
        <v>56</v>
      </c>
    </row>
    <row r="26" spans="2:3" ht="12.75">
      <c r="B26" s="67">
        <v>6</v>
      </c>
      <c r="C26" s="95" t="s">
        <v>189</v>
      </c>
    </row>
    <row r="27" spans="2:3" ht="12.75">
      <c r="B27" s="67">
        <v>7</v>
      </c>
      <c r="C27" s="95" t="s">
        <v>58</v>
      </c>
    </row>
    <row r="28" spans="2:3" ht="12.75">
      <c r="B28" s="67">
        <v>8</v>
      </c>
      <c r="C28" s="95"/>
    </row>
    <row r="29" spans="2:3" ht="12.75">
      <c r="B29" s="67">
        <v>9</v>
      </c>
      <c r="C29" s="96"/>
    </row>
    <row r="30" spans="2:3" ht="13.5" thickBot="1">
      <c r="B30" s="68">
        <v>10</v>
      </c>
      <c r="C30" s="97"/>
    </row>
    <row r="32" ht="13.5">
      <c r="B32" s="89" t="s">
        <v>48</v>
      </c>
    </row>
    <row r="33" ht="12.75">
      <c r="B33" s="90" t="s">
        <v>49</v>
      </c>
    </row>
    <row r="34" ht="12.75">
      <c r="B34" s="90" t="s">
        <v>50</v>
      </c>
    </row>
  </sheetData>
  <sheetProtection/>
  <mergeCells count="2">
    <mergeCell ref="B9:C9"/>
    <mergeCell ref="B20:C20"/>
  </mergeCells>
  <dataValidations count="2">
    <dataValidation type="list" allowBlank="1" showInputMessage="1" showErrorMessage="1" sqref="C2">
      <formula1>Список_классов_судов</formula1>
    </dataValidation>
    <dataValidation type="list" allowBlank="1" showInputMessage="1" showErrorMessage="1" sqref="C1">
      <formula1>Список_мероприятий</formula1>
    </dataValidation>
  </dataValidation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Лист3"/>
  <dimension ref="A1:H550"/>
  <sheetViews>
    <sheetView tabSelected="1" zoomScalePageLayoutView="0" workbookViewId="0" topLeftCell="A1">
      <pane ySplit="9" topLeftCell="A178" activePane="bottomLeft" state="frozen"/>
      <selection pane="topLeft" activeCell="A244" sqref="A244:F339"/>
      <selection pane="bottomLeft" activeCell="C186" sqref="C186"/>
    </sheetView>
  </sheetViews>
  <sheetFormatPr defaultColWidth="9.140625" defaultRowHeight="12.75"/>
  <cols>
    <col min="1" max="1" width="8.140625" style="1" bestFit="1" customWidth="1"/>
    <col min="2" max="2" width="29.7109375" style="1" customWidth="1"/>
    <col min="3" max="3" width="35.7109375" style="1" customWidth="1"/>
    <col min="4" max="4" width="10.28125" style="1" customWidth="1"/>
    <col min="5" max="5" width="7.28125" style="6" bestFit="1" customWidth="1"/>
    <col min="6" max="6" width="9.7109375" style="1" bestFit="1" customWidth="1"/>
    <col min="7" max="7" width="10.140625" style="5" bestFit="1" customWidth="1"/>
    <col min="8" max="16384" width="9.140625" style="5" customWidth="1"/>
  </cols>
  <sheetData>
    <row r="1" spans="1:5" ht="12.75">
      <c r="A1" s="5"/>
      <c r="B1" s="48" t="str">
        <f>Сводный!$C$1</f>
        <v>Краевые лично-командные соревнования по рафтингу и гребному слалому «Лосиные игры 2018» посвящённые памяти Юрия Либрехта</v>
      </c>
      <c r="C1" s="2"/>
      <c r="D1" s="3"/>
      <c r="E1" s="4"/>
    </row>
    <row r="2" spans="1:6" ht="12.75">
      <c r="A2" s="5"/>
      <c r="B2" s="3" t="s">
        <v>23</v>
      </c>
      <c r="F2" s="7"/>
    </row>
    <row r="3" spans="1:6" ht="12.75">
      <c r="A3" s="5"/>
      <c r="B3" s="5"/>
      <c r="C3" s="5"/>
      <c r="D3" s="5"/>
      <c r="E3" s="5"/>
      <c r="F3" s="5"/>
    </row>
    <row r="4" spans="1:6" ht="12.75">
      <c r="A4" s="5"/>
      <c r="B4" s="48" t="str">
        <f>Сводный!$C$4</f>
        <v>Класс судов: Кат-2 Тур</v>
      </c>
      <c r="C4" s="5"/>
      <c r="D4" s="5"/>
      <c r="E4" s="5"/>
      <c r="F4" s="5"/>
    </row>
    <row r="5" spans="1:6" ht="12.75">
      <c r="A5" s="5"/>
      <c r="B5" s="5"/>
      <c r="C5" s="5"/>
      <c r="D5" s="5"/>
      <c r="E5" s="5"/>
      <c r="F5" s="5"/>
    </row>
    <row r="6" spans="1:6" ht="12.75">
      <c r="A6" s="5"/>
      <c r="B6" s="8" t="str">
        <f>Сводный!$C$6</f>
        <v>Место проведения: р. Лосиха, Первомайский район, Алтайский край</v>
      </c>
      <c r="C6" s="5"/>
      <c r="D6" s="5"/>
      <c r="E6" s="5"/>
      <c r="F6" s="5"/>
    </row>
    <row r="7" spans="1:6" ht="12.75">
      <c r="A7" s="5"/>
      <c r="B7" s="8" t="str">
        <f>Сводный!$C$7</f>
        <v>Время проведения: 14-21 апреля 2018 г.</v>
      </c>
      <c r="C7" s="5"/>
      <c r="D7" s="5"/>
      <c r="E7" s="5"/>
      <c r="F7" s="5"/>
    </row>
    <row r="8" spans="1:6" ht="12.75">
      <c r="A8" s="10"/>
      <c r="B8" s="11"/>
      <c r="C8" s="11"/>
      <c r="D8" s="11"/>
      <c r="F8" s="11"/>
    </row>
    <row r="9" spans="1:6" ht="74.25" customHeight="1">
      <c r="A9" s="41" t="s">
        <v>10</v>
      </c>
      <c r="B9" s="42" t="s">
        <v>11</v>
      </c>
      <c r="C9" s="42" t="s">
        <v>12</v>
      </c>
      <c r="D9" s="42" t="s">
        <v>21</v>
      </c>
      <c r="E9" s="42" t="s">
        <v>22</v>
      </c>
      <c r="F9" s="42" t="s">
        <v>60</v>
      </c>
    </row>
    <row r="10" spans="1:8" ht="12.75">
      <c r="A10" s="43"/>
      <c r="B10" s="49" t="s">
        <v>66</v>
      </c>
      <c r="C10" s="49" t="s">
        <v>61</v>
      </c>
      <c r="D10" s="43">
        <v>1980</v>
      </c>
      <c r="E10" s="43" t="s">
        <v>65</v>
      </c>
      <c r="F10" s="43"/>
      <c r="G10" s="102">
        <v>29338</v>
      </c>
      <c r="H10" s="5">
        <f>YEAR(G10)</f>
        <v>1980</v>
      </c>
    </row>
    <row r="11" spans="1:8" ht="12.75">
      <c r="A11" s="87"/>
      <c r="B11" s="50" t="s">
        <v>67</v>
      </c>
      <c r="C11" s="50" t="s">
        <v>62</v>
      </c>
      <c r="D11" s="44">
        <v>1998</v>
      </c>
      <c r="E11" s="44">
        <v>2</v>
      </c>
      <c r="F11" s="44"/>
      <c r="G11" s="102">
        <v>35833</v>
      </c>
      <c r="H11" s="5">
        <f>YEAR(G11)</f>
        <v>1998</v>
      </c>
    </row>
    <row r="12" spans="1:8" ht="12.75">
      <c r="A12" s="87"/>
      <c r="B12" s="50"/>
      <c r="C12" s="50" t="s">
        <v>63</v>
      </c>
      <c r="D12" s="44">
        <v>1997</v>
      </c>
      <c r="E12" s="44">
        <v>2</v>
      </c>
      <c r="F12" s="44"/>
      <c r="G12" s="102">
        <v>35773</v>
      </c>
      <c r="H12" s="5">
        <f>YEAR(G12)</f>
        <v>1997</v>
      </c>
    </row>
    <row r="13" spans="1:8" ht="12.75">
      <c r="A13" s="87"/>
      <c r="B13" s="50"/>
      <c r="C13" s="50" t="s">
        <v>64</v>
      </c>
      <c r="D13" s="44">
        <v>2003</v>
      </c>
      <c r="E13" s="44">
        <v>3</v>
      </c>
      <c r="F13" s="44"/>
      <c r="G13" s="102">
        <v>37891</v>
      </c>
      <c r="H13" s="5">
        <f>YEAR(G13)</f>
        <v>2003</v>
      </c>
    </row>
    <row r="14" spans="1:6" ht="12.75">
      <c r="A14" s="87"/>
      <c r="B14" s="50"/>
      <c r="C14" s="50"/>
      <c r="D14" s="44"/>
      <c r="E14" s="44"/>
      <c r="F14" s="44"/>
    </row>
    <row r="15" spans="1:6" ht="12.75">
      <c r="A15" s="88"/>
      <c r="B15" s="51"/>
      <c r="C15" s="51"/>
      <c r="D15" s="45"/>
      <c r="E15" s="45"/>
      <c r="F15" s="45"/>
    </row>
    <row r="16" spans="1:8" ht="12.75">
      <c r="A16" s="43"/>
      <c r="B16" s="49" t="s">
        <v>71</v>
      </c>
      <c r="C16" s="49" t="s">
        <v>68</v>
      </c>
      <c r="D16" s="43">
        <v>2005</v>
      </c>
      <c r="E16" s="43">
        <v>3</v>
      </c>
      <c r="F16" s="43"/>
      <c r="G16" s="102">
        <v>38669</v>
      </c>
      <c r="H16" s="5">
        <f>YEAR(G16)</f>
        <v>2005</v>
      </c>
    </row>
    <row r="17" spans="1:8" ht="12.75">
      <c r="A17" s="87"/>
      <c r="B17" s="50" t="s">
        <v>67</v>
      </c>
      <c r="C17" s="50" t="s">
        <v>64</v>
      </c>
      <c r="D17" s="44">
        <v>2003</v>
      </c>
      <c r="E17" s="44">
        <v>3</v>
      </c>
      <c r="F17" s="44"/>
      <c r="G17" s="102">
        <v>37891</v>
      </c>
      <c r="H17" s="5">
        <f>YEAR(G17)</f>
        <v>2003</v>
      </c>
    </row>
    <row r="18" spans="1:8" ht="12.75">
      <c r="A18" s="87"/>
      <c r="B18" s="50"/>
      <c r="C18" s="50" t="s">
        <v>69</v>
      </c>
      <c r="D18" s="44">
        <v>2012</v>
      </c>
      <c r="E18" s="44">
        <v>3</v>
      </c>
      <c r="F18" s="44"/>
      <c r="G18" s="102">
        <v>40984</v>
      </c>
      <c r="H18" s="5">
        <f>YEAR(G18)</f>
        <v>2012</v>
      </c>
    </row>
    <row r="19" spans="1:8" ht="12.75">
      <c r="A19" s="87"/>
      <c r="B19" s="50"/>
      <c r="C19" s="50" t="s">
        <v>70</v>
      </c>
      <c r="D19" s="44">
        <v>2008</v>
      </c>
      <c r="E19" s="44">
        <v>3</v>
      </c>
      <c r="F19" s="44"/>
      <c r="G19" s="102">
        <v>39645</v>
      </c>
      <c r="H19" s="5">
        <f>YEAR(G19)</f>
        <v>2008</v>
      </c>
    </row>
    <row r="20" spans="1:6" ht="12.75">
      <c r="A20" s="87"/>
      <c r="B20" s="50"/>
      <c r="C20" s="50"/>
      <c r="D20" s="44"/>
      <c r="E20" s="44"/>
      <c r="F20" s="44"/>
    </row>
    <row r="21" spans="1:6" ht="12.75">
      <c r="A21" s="88"/>
      <c r="B21" s="51"/>
      <c r="C21" s="51"/>
      <c r="D21" s="45"/>
      <c r="E21" s="45"/>
      <c r="F21" s="45"/>
    </row>
    <row r="22" spans="1:8" ht="12.75">
      <c r="A22" s="43"/>
      <c r="B22" s="49" t="s">
        <v>76</v>
      </c>
      <c r="C22" s="49" t="s">
        <v>72</v>
      </c>
      <c r="D22" s="43">
        <v>1999</v>
      </c>
      <c r="E22" s="43" t="s">
        <v>65</v>
      </c>
      <c r="F22" s="43"/>
      <c r="G22" s="102">
        <v>36461</v>
      </c>
      <c r="H22" s="5">
        <f>YEAR(G22)</f>
        <v>1999</v>
      </c>
    </row>
    <row r="23" spans="1:8" ht="12.75">
      <c r="A23" s="87"/>
      <c r="B23" s="50" t="s">
        <v>67</v>
      </c>
      <c r="C23" s="50" t="s">
        <v>73</v>
      </c>
      <c r="D23" s="44">
        <v>2000</v>
      </c>
      <c r="E23" s="44" t="s">
        <v>65</v>
      </c>
      <c r="F23" s="44"/>
      <c r="G23" s="102">
        <v>36666</v>
      </c>
      <c r="H23" s="5">
        <f>YEAR(G23)</f>
        <v>2000</v>
      </c>
    </row>
    <row r="24" spans="1:8" ht="12.75">
      <c r="A24" s="87"/>
      <c r="B24" s="50"/>
      <c r="C24" s="50" t="s">
        <v>74</v>
      </c>
      <c r="D24" s="44">
        <v>2000</v>
      </c>
      <c r="E24" s="44" t="s">
        <v>65</v>
      </c>
      <c r="F24" s="44"/>
      <c r="G24" s="102">
        <v>36733</v>
      </c>
      <c r="H24" s="5">
        <f>YEAR(G24)</f>
        <v>2000</v>
      </c>
    </row>
    <row r="25" spans="1:8" ht="12.75">
      <c r="A25" s="87"/>
      <c r="B25" s="50"/>
      <c r="C25" s="50" t="s">
        <v>75</v>
      </c>
      <c r="D25" s="44">
        <v>1998</v>
      </c>
      <c r="E25" s="44" t="s">
        <v>51</v>
      </c>
      <c r="F25" s="44"/>
      <c r="G25" s="102">
        <v>36147</v>
      </c>
      <c r="H25" s="5">
        <f>YEAR(G25)</f>
        <v>1998</v>
      </c>
    </row>
    <row r="26" spans="1:6" ht="12.75">
      <c r="A26" s="87"/>
      <c r="B26" s="50"/>
      <c r="C26" s="50"/>
      <c r="D26" s="44"/>
      <c r="E26" s="44"/>
      <c r="F26" s="44"/>
    </row>
    <row r="27" spans="1:6" ht="12.75">
      <c r="A27" s="88"/>
      <c r="B27" s="51"/>
      <c r="C27" s="51"/>
      <c r="D27" s="45"/>
      <c r="E27" s="45"/>
      <c r="F27" s="45"/>
    </row>
    <row r="28" spans="1:8" ht="12.75">
      <c r="A28" s="43"/>
      <c r="B28" s="49" t="s">
        <v>76</v>
      </c>
      <c r="C28" s="49" t="s">
        <v>77</v>
      </c>
      <c r="D28" s="43">
        <v>2005</v>
      </c>
      <c r="E28" s="43">
        <v>3</v>
      </c>
      <c r="F28" s="43"/>
      <c r="G28" s="102">
        <v>38595</v>
      </c>
      <c r="H28" s="5">
        <f aca="true" t="shared" si="0" ref="H28:H34">YEAR(G28)</f>
        <v>2005</v>
      </c>
    </row>
    <row r="29" spans="1:8" ht="12.75">
      <c r="A29" s="87"/>
      <c r="B29" s="50" t="s">
        <v>67</v>
      </c>
      <c r="C29" s="50" t="s">
        <v>73</v>
      </c>
      <c r="D29" s="44">
        <v>2000</v>
      </c>
      <c r="E29" s="44" t="s">
        <v>65</v>
      </c>
      <c r="F29" s="44"/>
      <c r="G29" s="102">
        <v>36666</v>
      </c>
      <c r="H29" s="5">
        <f t="shared" si="0"/>
        <v>2000</v>
      </c>
    </row>
    <row r="30" spans="1:8" ht="12.75">
      <c r="A30" s="87"/>
      <c r="B30" s="50"/>
      <c r="C30" s="50" t="s">
        <v>74</v>
      </c>
      <c r="D30" s="44">
        <v>2000</v>
      </c>
      <c r="E30" s="44" t="s">
        <v>65</v>
      </c>
      <c r="F30" s="44"/>
      <c r="G30" s="102">
        <v>36733</v>
      </c>
      <c r="H30" s="5">
        <f t="shared" si="0"/>
        <v>2000</v>
      </c>
    </row>
    <row r="31" spans="1:8" ht="12.75">
      <c r="A31" s="87"/>
      <c r="B31" s="50"/>
      <c r="C31" s="50" t="s">
        <v>98</v>
      </c>
      <c r="D31" s="44">
        <v>2000</v>
      </c>
      <c r="E31" s="44" t="s">
        <v>51</v>
      </c>
      <c r="F31" s="44"/>
      <c r="G31" s="102">
        <v>36533</v>
      </c>
      <c r="H31" s="5">
        <f t="shared" si="0"/>
        <v>2000</v>
      </c>
    </row>
    <row r="32" spans="1:8" ht="12.75">
      <c r="A32" s="87"/>
      <c r="B32" s="50"/>
      <c r="C32" s="50" t="s">
        <v>78</v>
      </c>
      <c r="D32" s="44">
        <v>2005</v>
      </c>
      <c r="E32" s="44">
        <v>3</v>
      </c>
      <c r="F32" s="44"/>
      <c r="G32" s="102">
        <v>38383</v>
      </c>
      <c r="H32" s="5">
        <f t="shared" si="0"/>
        <v>2005</v>
      </c>
    </row>
    <row r="33" spans="1:8" ht="12.75">
      <c r="A33" s="88"/>
      <c r="B33" s="51"/>
      <c r="C33" s="51" t="s">
        <v>79</v>
      </c>
      <c r="D33" s="45">
        <v>2000</v>
      </c>
      <c r="E33" s="45">
        <v>3</v>
      </c>
      <c r="F33" s="45"/>
      <c r="G33" s="102">
        <v>36820</v>
      </c>
      <c r="H33" s="5">
        <f t="shared" si="0"/>
        <v>2000</v>
      </c>
    </row>
    <row r="34" spans="1:8" ht="12.75">
      <c r="A34" s="43">
        <v>27</v>
      </c>
      <c r="B34" s="49" t="s">
        <v>76</v>
      </c>
      <c r="C34" s="49" t="s">
        <v>142</v>
      </c>
      <c r="D34" s="105">
        <v>2005</v>
      </c>
      <c r="E34" s="105">
        <v>3</v>
      </c>
      <c r="F34" s="43"/>
      <c r="G34" s="102">
        <v>40984</v>
      </c>
      <c r="H34" s="5">
        <f t="shared" si="0"/>
        <v>2012</v>
      </c>
    </row>
    <row r="35" spans="1:7" ht="12.75">
      <c r="A35" s="103" t="s">
        <v>144</v>
      </c>
      <c r="B35" s="50" t="s">
        <v>67</v>
      </c>
      <c r="C35" s="50" t="s">
        <v>143</v>
      </c>
      <c r="D35" s="44">
        <v>2000</v>
      </c>
      <c r="E35" s="44" t="s">
        <v>65</v>
      </c>
      <c r="F35" s="44"/>
      <c r="G35" s="102"/>
    </row>
    <row r="36" spans="1:7" ht="12.75">
      <c r="A36" s="87"/>
      <c r="B36" s="50"/>
      <c r="C36" s="50"/>
      <c r="D36" s="44"/>
      <c r="E36" s="44"/>
      <c r="F36" s="44"/>
      <c r="G36" s="102"/>
    </row>
    <row r="37" spans="1:7" ht="12.75">
      <c r="A37" s="87"/>
      <c r="B37" s="50"/>
      <c r="C37" s="50"/>
      <c r="D37" s="44"/>
      <c r="E37" s="44"/>
      <c r="F37" s="44"/>
      <c r="G37" s="102"/>
    </row>
    <row r="38" spans="1:7" ht="12.75">
      <c r="A38" s="87"/>
      <c r="B38" s="50"/>
      <c r="C38" s="50"/>
      <c r="D38" s="44"/>
      <c r="E38" s="44"/>
      <c r="F38" s="44"/>
      <c r="G38" s="102"/>
    </row>
    <row r="39" spans="1:7" ht="12.75">
      <c r="A39" s="88"/>
      <c r="B39" s="51"/>
      <c r="C39" s="51"/>
      <c r="D39" s="45"/>
      <c r="E39" s="45"/>
      <c r="F39" s="45"/>
      <c r="G39" s="102"/>
    </row>
    <row r="40" spans="1:8" ht="12.75">
      <c r="A40" s="43">
        <v>4</v>
      </c>
      <c r="B40" s="49" t="s">
        <v>102</v>
      </c>
      <c r="C40" s="49" t="s">
        <v>103</v>
      </c>
      <c r="D40" s="43">
        <v>1992</v>
      </c>
      <c r="E40" s="43" t="s">
        <v>107</v>
      </c>
      <c r="F40" s="43"/>
      <c r="G40" s="102">
        <v>40984</v>
      </c>
      <c r="H40" s="5">
        <f>YEAR(G40)</f>
        <v>2012</v>
      </c>
    </row>
    <row r="41" spans="1:6" ht="12.75">
      <c r="A41" s="103" t="s">
        <v>168</v>
      </c>
      <c r="B41" s="50" t="s">
        <v>67</v>
      </c>
      <c r="C41" s="50" t="s">
        <v>104</v>
      </c>
      <c r="D41" s="44">
        <v>1992</v>
      </c>
      <c r="E41" s="44" t="s">
        <v>107</v>
      </c>
      <c r="F41" s="44"/>
    </row>
    <row r="42" spans="1:6" ht="12.75">
      <c r="A42" s="87"/>
      <c r="B42" s="50"/>
      <c r="C42" s="50"/>
      <c r="D42" s="44"/>
      <c r="E42" s="44"/>
      <c r="F42" s="44"/>
    </row>
    <row r="43" spans="1:6" ht="12.75">
      <c r="A43" s="87"/>
      <c r="B43" s="50"/>
      <c r="C43" s="50"/>
      <c r="D43" s="44"/>
      <c r="E43" s="44"/>
      <c r="F43" s="44"/>
    </row>
    <row r="44" spans="1:6" ht="12.75">
      <c r="A44" s="87"/>
      <c r="B44" s="50"/>
      <c r="C44" s="50"/>
      <c r="D44" s="44"/>
      <c r="E44" s="44"/>
      <c r="F44" s="44"/>
    </row>
    <row r="45" spans="1:6" ht="12.75">
      <c r="A45" s="88"/>
      <c r="B45" s="51"/>
      <c r="C45" s="51"/>
      <c r="D45" s="45"/>
      <c r="E45" s="45"/>
      <c r="F45" s="45"/>
    </row>
    <row r="46" spans="1:8" ht="12.75">
      <c r="A46" s="43">
        <v>12</v>
      </c>
      <c r="B46" s="49" t="s">
        <v>66</v>
      </c>
      <c r="C46" s="49" t="s">
        <v>69</v>
      </c>
      <c r="D46" s="43">
        <v>2012</v>
      </c>
      <c r="E46" s="43">
        <v>3</v>
      </c>
      <c r="F46" s="43"/>
      <c r="G46" s="102">
        <v>40984</v>
      </c>
      <c r="H46" s="5">
        <f>YEAR(G46)</f>
        <v>2012</v>
      </c>
    </row>
    <row r="47" spans="1:6" ht="12.75">
      <c r="A47" s="103" t="s">
        <v>148</v>
      </c>
      <c r="B47" s="50" t="s">
        <v>67</v>
      </c>
      <c r="C47" s="50" t="s">
        <v>70</v>
      </c>
      <c r="D47" s="44">
        <v>2008</v>
      </c>
      <c r="E47" s="44">
        <v>3</v>
      </c>
      <c r="F47" s="44"/>
    </row>
    <row r="48" spans="1:6" ht="12.75">
      <c r="A48" s="87"/>
      <c r="B48" s="50"/>
      <c r="C48" s="50"/>
      <c r="D48" s="44"/>
      <c r="E48" s="44"/>
      <c r="F48" s="44"/>
    </row>
    <row r="49" spans="1:6" ht="12.75">
      <c r="A49" s="87"/>
      <c r="B49" s="50"/>
      <c r="C49" s="50"/>
      <c r="D49" s="44"/>
      <c r="E49" s="44"/>
      <c r="F49" s="44"/>
    </row>
    <row r="50" spans="1:6" ht="12.75">
      <c r="A50" s="87"/>
      <c r="B50" s="50"/>
      <c r="C50" s="50"/>
      <c r="D50" s="44"/>
      <c r="E50" s="44"/>
      <c r="F50" s="44"/>
    </row>
    <row r="51" spans="1:6" ht="12.75">
      <c r="A51" s="88"/>
      <c r="B51" s="51"/>
      <c r="C51" s="51"/>
      <c r="D51" s="45"/>
      <c r="E51" s="45"/>
      <c r="F51" s="45"/>
    </row>
    <row r="52" spans="1:6" ht="12.75">
      <c r="A52" s="43">
        <v>5</v>
      </c>
      <c r="B52" s="49" t="s">
        <v>66</v>
      </c>
      <c r="C52" s="49" t="s">
        <v>61</v>
      </c>
      <c r="D52" s="43">
        <v>1980</v>
      </c>
      <c r="E52" s="43" t="s">
        <v>65</v>
      </c>
      <c r="F52" s="43"/>
    </row>
    <row r="53" spans="1:6" ht="12.75">
      <c r="A53" s="103" t="s">
        <v>149</v>
      </c>
      <c r="B53" s="50" t="s">
        <v>67</v>
      </c>
      <c r="C53" s="50" t="s">
        <v>64</v>
      </c>
      <c r="D53" s="44">
        <v>2003</v>
      </c>
      <c r="E53" s="44">
        <v>3</v>
      </c>
      <c r="F53" s="44"/>
    </row>
    <row r="54" spans="1:6" ht="12.75">
      <c r="A54" s="87"/>
      <c r="B54" s="50"/>
      <c r="C54" s="50"/>
      <c r="D54" s="44"/>
      <c r="E54" s="44"/>
      <c r="F54" s="44"/>
    </row>
    <row r="55" spans="1:6" ht="12.75">
      <c r="A55" s="87"/>
      <c r="B55" s="50"/>
      <c r="C55" s="50"/>
      <c r="D55" s="44"/>
      <c r="E55" s="44"/>
      <c r="F55" s="44"/>
    </row>
    <row r="56" spans="1:6" ht="12.75">
      <c r="A56" s="87"/>
      <c r="B56" s="50"/>
      <c r="C56" s="50"/>
      <c r="D56" s="44"/>
      <c r="E56" s="44"/>
      <c r="F56" s="44"/>
    </row>
    <row r="57" spans="1:6" ht="12.75">
      <c r="A57" s="88"/>
      <c r="B57" s="51"/>
      <c r="C57" s="51"/>
      <c r="D57" s="45"/>
      <c r="E57" s="45"/>
      <c r="F57" s="45"/>
    </row>
    <row r="58" spans="1:6" ht="12.75">
      <c r="A58" s="43">
        <v>22</v>
      </c>
      <c r="B58" s="49" t="s">
        <v>147</v>
      </c>
      <c r="C58" s="49" t="s">
        <v>146</v>
      </c>
      <c r="D58" s="43">
        <v>1994</v>
      </c>
      <c r="E58" s="43" t="s">
        <v>65</v>
      </c>
      <c r="F58" s="43"/>
    </row>
    <row r="59" spans="1:6" ht="12.75">
      <c r="A59" s="103" t="s">
        <v>144</v>
      </c>
      <c r="B59" s="50"/>
      <c r="C59" s="104" t="s">
        <v>145</v>
      </c>
      <c r="D59" s="44">
        <v>1992</v>
      </c>
      <c r="E59" s="44" t="s">
        <v>65</v>
      </c>
      <c r="F59" s="44"/>
    </row>
    <row r="60" spans="1:6" ht="12.75">
      <c r="A60" s="87"/>
      <c r="B60" s="50"/>
      <c r="C60" s="50"/>
      <c r="D60" s="44"/>
      <c r="E60" s="44"/>
      <c r="F60" s="44"/>
    </row>
    <row r="61" spans="1:6" ht="12.75">
      <c r="A61" s="87"/>
      <c r="B61" s="50"/>
      <c r="C61" s="50"/>
      <c r="D61" s="44"/>
      <c r="E61" s="44"/>
      <c r="F61" s="44"/>
    </row>
    <row r="62" spans="1:6" ht="12.75">
      <c r="A62" s="87"/>
      <c r="B62" s="50"/>
      <c r="C62" s="50"/>
      <c r="D62" s="44"/>
      <c r="E62" s="44"/>
      <c r="F62" s="44"/>
    </row>
    <row r="63" spans="1:6" ht="12.75">
      <c r="A63" s="88"/>
      <c r="B63" s="51"/>
      <c r="C63" s="51"/>
      <c r="D63" s="45"/>
      <c r="E63" s="45"/>
      <c r="F63" s="45"/>
    </row>
    <row r="64" spans="1:6" ht="12.75">
      <c r="A64" s="43">
        <v>7</v>
      </c>
      <c r="B64" s="49" t="s">
        <v>66</v>
      </c>
      <c r="C64" s="49" t="s">
        <v>117</v>
      </c>
      <c r="D64" s="43">
        <v>2006</v>
      </c>
      <c r="E64" s="43">
        <v>3</v>
      </c>
      <c r="F64" s="43"/>
    </row>
    <row r="65" spans="1:6" ht="12.75">
      <c r="A65" s="103" t="s">
        <v>148</v>
      </c>
      <c r="B65" s="50" t="s">
        <v>67</v>
      </c>
      <c r="C65" s="50" t="s">
        <v>150</v>
      </c>
      <c r="D65" s="44">
        <v>2007</v>
      </c>
      <c r="E65" s="44">
        <v>3</v>
      </c>
      <c r="F65" s="44"/>
    </row>
    <row r="66" spans="1:6" ht="12.75">
      <c r="A66" s="87"/>
      <c r="B66" s="50"/>
      <c r="C66" s="50"/>
      <c r="D66" s="44"/>
      <c r="E66" s="44"/>
      <c r="F66" s="44"/>
    </row>
    <row r="67" spans="1:6" ht="12.75">
      <c r="A67" s="87"/>
      <c r="B67" s="50"/>
      <c r="C67" s="50"/>
      <c r="D67" s="44"/>
      <c r="E67" s="44"/>
      <c r="F67" s="44"/>
    </row>
    <row r="68" spans="1:6" ht="12.75">
      <c r="A68" s="87"/>
      <c r="B68" s="50"/>
      <c r="C68" s="50"/>
      <c r="D68" s="44"/>
      <c r="E68" s="44"/>
      <c r="F68" s="44"/>
    </row>
    <row r="69" spans="1:6" ht="12.75">
      <c r="A69" s="88"/>
      <c r="B69" s="51"/>
      <c r="C69" s="51"/>
      <c r="D69" s="45"/>
      <c r="E69" s="45"/>
      <c r="F69" s="45"/>
    </row>
    <row r="70" spans="1:6" ht="12.75">
      <c r="A70" s="43">
        <v>6</v>
      </c>
      <c r="B70" s="49" t="s">
        <v>66</v>
      </c>
      <c r="C70" s="49" t="s">
        <v>68</v>
      </c>
      <c r="D70" s="43">
        <v>2005</v>
      </c>
      <c r="E70" s="43">
        <v>3</v>
      </c>
      <c r="F70" s="43"/>
    </row>
    <row r="71" spans="1:6" ht="12.75">
      <c r="A71" s="103" t="s">
        <v>148</v>
      </c>
      <c r="B71" s="50" t="s">
        <v>67</v>
      </c>
      <c r="C71" s="50" t="s">
        <v>151</v>
      </c>
      <c r="D71" s="44">
        <v>2003</v>
      </c>
      <c r="E71" s="44">
        <v>1</v>
      </c>
      <c r="F71" s="44"/>
    </row>
    <row r="72" spans="1:6" ht="12.75">
      <c r="A72" s="87"/>
      <c r="B72" s="50"/>
      <c r="C72" s="50"/>
      <c r="D72" s="44"/>
      <c r="E72" s="44"/>
      <c r="F72" s="44"/>
    </row>
    <row r="73" spans="1:6" ht="12.75">
      <c r="A73" s="87"/>
      <c r="B73" s="50"/>
      <c r="C73" s="50"/>
      <c r="D73" s="44"/>
      <c r="E73" s="44"/>
      <c r="F73" s="44"/>
    </row>
    <row r="74" spans="1:6" ht="12.75">
      <c r="A74" s="87"/>
      <c r="B74" s="50"/>
      <c r="C74" s="50"/>
      <c r="D74" s="44"/>
      <c r="E74" s="44"/>
      <c r="F74" s="44"/>
    </row>
    <row r="75" spans="1:6" ht="12.75">
      <c r="A75" s="88"/>
      <c r="B75" s="51"/>
      <c r="C75" s="51"/>
      <c r="D75" s="45"/>
      <c r="E75" s="45"/>
      <c r="F75" s="45"/>
    </row>
    <row r="76" spans="1:6" ht="12.75">
      <c r="A76" s="43">
        <v>32</v>
      </c>
      <c r="B76" s="49" t="s">
        <v>76</v>
      </c>
      <c r="C76" s="49" t="s">
        <v>74</v>
      </c>
      <c r="D76" s="43">
        <v>2000</v>
      </c>
      <c r="E76" s="43">
        <v>2</v>
      </c>
      <c r="F76" s="43"/>
    </row>
    <row r="77" spans="1:6" ht="12.75">
      <c r="A77" s="103" t="s">
        <v>80</v>
      </c>
      <c r="B77" s="50" t="s">
        <v>67</v>
      </c>
      <c r="C77" s="50"/>
      <c r="D77" s="44"/>
      <c r="E77" s="44"/>
      <c r="F77" s="44"/>
    </row>
    <row r="78" spans="1:6" ht="12.75">
      <c r="A78" s="87"/>
      <c r="B78" s="50"/>
      <c r="C78" s="50"/>
      <c r="D78" s="44"/>
      <c r="E78" s="44"/>
      <c r="F78" s="44"/>
    </row>
    <row r="79" spans="1:6" ht="12.75">
      <c r="A79" s="87"/>
      <c r="B79" s="50"/>
      <c r="C79" s="50"/>
      <c r="D79" s="44"/>
      <c r="E79" s="44"/>
      <c r="F79" s="44"/>
    </row>
    <row r="80" spans="1:6" ht="12.75">
      <c r="A80" s="87"/>
      <c r="B80" s="50"/>
      <c r="C80" s="50"/>
      <c r="D80" s="44"/>
      <c r="E80" s="44"/>
      <c r="F80" s="44"/>
    </row>
    <row r="81" spans="1:6" ht="12.75">
      <c r="A81" s="88"/>
      <c r="B81" s="51"/>
      <c r="C81" s="51"/>
      <c r="D81" s="45"/>
      <c r="E81" s="45"/>
      <c r="F81" s="45"/>
    </row>
    <row r="82" spans="1:6" ht="12.75">
      <c r="A82" s="43">
        <v>1</v>
      </c>
      <c r="B82" s="49" t="s">
        <v>76</v>
      </c>
      <c r="C82" s="49" t="s">
        <v>74</v>
      </c>
      <c r="D82" s="43">
        <v>2000</v>
      </c>
      <c r="E82" s="43">
        <v>2</v>
      </c>
      <c r="F82" s="43"/>
    </row>
    <row r="83" spans="1:6" ht="12.75">
      <c r="A83" s="103" t="s">
        <v>144</v>
      </c>
      <c r="B83" s="50" t="s">
        <v>67</v>
      </c>
      <c r="C83" s="50" t="s">
        <v>72</v>
      </c>
      <c r="D83" s="44">
        <v>1999</v>
      </c>
      <c r="E83" s="44">
        <v>3</v>
      </c>
      <c r="F83" s="44"/>
    </row>
    <row r="84" spans="1:6" ht="12.75">
      <c r="A84" s="87"/>
      <c r="B84" s="50"/>
      <c r="C84" s="50"/>
      <c r="D84" s="44"/>
      <c r="E84" s="44"/>
      <c r="F84" s="44"/>
    </row>
    <row r="85" spans="1:6" ht="12.75">
      <c r="A85" s="87"/>
      <c r="B85" s="50"/>
      <c r="C85" s="50"/>
      <c r="D85" s="44"/>
      <c r="E85" s="44"/>
      <c r="F85" s="44"/>
    </row>
    <row r="86" spans="1:6" ht="12.75">
      <c r="A86" s="87"/>
      <c r="B86" s="50"/>
      <c r="C86" s="50"/>
      <c r="D86" s="44"/>
      <c r="E86" s="44"/>
      <c r="F86" s="44"/>
    </row>
    <row r="87" spans="1:6" ht="12.75">
      <c r="A87" s="88"/>
      <c r="B87" s="51"/>
      <c r="C87" s="51"/>
      <c r="D87" s="45"/>
      <c r="E87" s="45"/>
      <c r="F87" s="45"/>
    </row>
    <row r="88" spans="1:6" ht="12.75">
      <c r="A88" s="43">
        <v>19</v>
      </c>
      <c r="B88" s="49" t="s">
        <v>152</v>
      </c>
      <c r="C88" s="49" t="s">
        <v>186</v>
      </c>
      <c r="D88" s="43">
        <v>1994</v>
      </c>
      <c r="E88" s="43" t="s">
        <v>51</v>
      </c>
      <c r="F88" s="43"/>
    </row>
    <row r="89" spans="1:6" ht="12.75">
      <c r="A89" s="103" t="s">
        <v>149</v>
      </c>
      <c r="B89" s="50" t="s">
        <v>89</v>
      </c>
      <c r="C89" s="50" t="s">
        <v>187</v>
      </c>
      <c r="D89" s="44">
        <v>1994</v>
      </c>
      <c r="E89" s="44">
        <v>3</v>
      </c>
      <c r="F89" s="44"/>
    </row>
    <row r="90" spans="1:6" ht="12.75">
      <c r="A90" s="87"/>
      <c r="B90" s="50"/>
      <c r="C90" s="50"/>
      <c r="D90" s="44"/>
      <c r="E90" s="44"/>
      <c r="F90" s="44"/>
    </row>
    <row r="91" spans="1:6" ht="12.75">
      <c r="A91" s="87"/>
      <c r="B91" s="50"/>
      <c r="C91" s="50"/>
      <c r="D91" s="44"/>
      <c r="E91" s="44"/>
      <c r="F91" s="44"/>
    </row>
    <row r="92" spans="1:6" ht="12.75">
      <c r="A92" s="87"/>
      <c r="B92" s="50"/>
      <c r="C92" s="50"/>
      <c r="D92" s="44"/>
      <c r="E92" s="44"/>
      <c r="F92" s="44"/>
    </row>
    <row r="93" spans="1:6" ht="12.75">
      <c r="A93" s="88"/>
      <c r="B93" s="51"/>
      <c r="C93" s="51"/>
      <c r="D93" s="45"/>
      <c r="E93" s="45"/>
      <c r="F93" s="45"/>
    </row>
    <row r="94" spans="1:6" ht="12.75">
      <c r="A94" s="43">
        <v>18</v>
      </c>
      <c r="B94" s="49" t="s">
        <v>152</v>
      </c>
      <c r="C94" s="49" t="s">
        <v>154</v>
      </c>
      <c r="D94" s="43">
        <v>2002</v>
      </c>
      <c r="E94" s="43" t="s">
        <v>51</v>
      </c>
      <c r="F94" s="43"/>
    </row>
    <row r="95" spans="1:6" ht="12.75">
      <c r="A95" s="103" t="s">
        <v>148</v>
      </c>
      <c r="B95" s="50" t="s">
        <v>89</v>
      </c>
      <c r="C95" s="50" t="s">
        <v>155</v>
      </c>
      <c r="D95" s="44">
        <v>2004</v>
      </c>
      <c r="E95" s="44" t="s">
        <v>51</v>
      </c>
      <c r="F95" s="44"/>
    </row>
    <row r="96" spans="1:6" ht="12.75">
      <c r="A96" s="87"/>
      <c r="B96" s="50"/>
      <c r="C96" s="50"/>
      <c r="D96" s="44"/>
      <c r="E96" s="44"/>
      <c r="F96" s="44"/>
    </row>
    <row r="97" spans="1:6" ht="12.75">
      <c r="A97" s="87"/>
      <c r="B97" s="50"/>
      <c r="C97" s="50"/>
      <c r="D97" s="44"/>
      <c r="E97" s="44"/>
      <c r="F97" s="44"/>
    </row>
    <row r="98" spans="1:6" ht="12.75">
      <c r="A98" s="87"/>
      <c r="B98" s="50"/>
      <c r="C98" s="50"/>
      <c r="D98" s="44"/>
      <c r="E98" s="44"/>
      <c r="F98" s="44"/>
    </row>
    <row r="99" spans="1:6" ht="12.75">
      <c r="A99" s="88"/>
      <c r="B99" s="51"/>
      <c r="C99" s="51"/>
      <c r="D99" s="45"/>
      <c r="E99" s="45"/>
      <c r="F99" s="45"/>
    </row>
    <row r="100" spans="1:6" ht="12.75">
      <c r="A100" s="43">
        <v>17</v>
      </c>
      <c r="B100" s="49" t="s">
        <v>152</v>
      </c>
      <c r="C100" s="49" t="s">
        <v>156</v>
      </c>
      <c r="D100" s="43">
        <v>2003</v>
      </c>
      <c r="E100" s="43" t="s">
        <v>51</v>
      </c>
      <c r="F100" s="43"/>
    </row>
    <row r="101" spans="1:6" ht="12.75">
      <c r="A101" s="103" t="s">
        <v>148</v>
      </c>
      <c r="B101" s="50" t="s">
        <v>89</v>
      </c>
      <c r="C101" s="50" t="s">
        <v>157</v>
      </c>
      <c r="D101" s="44">
        <v>2003</v>
      </c>
      <c r="E101" s="44" t="s">
        <v>51</v>
      </c>
      <c r="F101" s="44"/>
    </row>
    <row r="102" spans="1:6" ht="12.75">
      <c r="A102" s="87"/>
      <c r="B102" s="50"/>
      <c r="C102" s="50"/>
      <c r="D102" s="44"/>
      <c r="E102" s="44"/>
      <c r="F102" s="44"/>
    </row>
    <row r="103" spans="1:6" ht="12.75">
      <c r="A103" s="87"/>
      <c r="B103" s="50"/>
      <c r="C103" s="50"/>
      <c r="D103" s="44"/>
      <c r="E103" s="44"/>
      <c r="F103" s="44"/>
    </row>
    <row r="104" spans="1:6" ht="12.75">
      <c r="A104" s="87"/>
      <c r="B104" s="50"/>
      <c r="C104" s="50"/>
      <c r="D104" s="44"/>
      <c r="E104" s="44"/>
      <c r="F104" s="44"/>
    </row>
    <row r="105" spans="1:6" ht="12.75">
      <c r="A105" s="88"/>
      <c r="B105" s="51"/>
      <c r="C105" s="51"/>
      <c r="D105" s="45"/>
      <c r="E105" s="45"/>
      <c r="F105" s="45"/>
    </row>
    <row r="106" spans="1:6" ht="12.75">
      <c r="A106" s="43">
        <v>16</v>
      </c>
      <c r="B106" s="49" t="s">
        <v>152</v>
      </c>
      <c r="C106" s="49" t="s">
        <v>158</v>
      </c>
      <c r="D106" s="43">
        <v>2004</v>
      </c>
      <c r="E106" s="43" t="s">
        <v>51</v>
      </c>
      <c r="F106" s="43"/>
    </row>
    <row r="107" spans="1:6" ht="12.75">
      <c r="A107" s="103" t="s">
        <v>148</v>
      </c>
      <c r="B107" s="50" t="s">
        <v>89</v>
      </c>
      <c r="C107" s="50" t="s">
        <v>159</v>
      </c>
      <c r="D107" s="44">
        <v>2003</v>
      </c>
      <c r="E107" s="44" t="s">
        <v>51</v>
      </c>
      <c r="F107" s="44"/>
    </row>
    <row r="108" spans="1:6" ht="12.75">
      <c r="A108" s="87"/>
      <c r="B108" s="50"/>
      <c r="C108" s="50"/>
      <c r="D108" s="44"/>
      <c r="E108" s="44"/>
      <c r="F108" s="44"/>
    </row>
    <row r="109" spans="1:6" ht="12.75">
      <c r="A109" s="87"/>
      <c r="B109" s="50"/>
      <c r="C109" s="50"/>
      <c r="D109" s="44"/>
      <c r="E109" s="44"/>
      <c r="F109" s="44"/>
    </row>
    <row r="110" spans="1:6" ht="12.75">
      <c r="A110" s="87"/>
      <c r="B110" s="50"/>
      <c r="C110" s="50"/>
      <c r="D110" s="44"/>
      <c r="E110" s="44"/>
      <c r="F110" s="44"/>
    </row>
    <row r="111" spans="1:6" ht="12.75">
      <c r="A111" s="88"/>
      <c r="B111" s="51"/>
      <c r="C111" s="51"/>
      <c r="D111" s="45"/>
      <c r="E111" s="45"/>
      <c r="F111" s="45"/>
    </row>
    <row r="112" spans="1:6" ht="12.75">
      <c r="A112" s="43">
        <v>39</v>
      </c>
      <c r="B112" s="49" t="s">
        <v>66</v>
      </c>
      <c r="C112" s="49" t="s">
        <v>69</v>
      </c>
      <c r="D112" s="43">
        <v>2012</v>
      </c>
      <c r="E112" s="43">
        <v>3</v>
      </c>
      <c r="F112" s="43"/>
    </row>
    <row r="113" spans="1:6" ht="12.75">
      <c r="A113" s="103" t="s">
        <v>160</v>
      </c>
      <c r="B113" s="50" t="s">
        <v>67</v>
      </c>
      <c r="C113" s="50"/>
      <c r="D113" s="44"/>
      <c r="E113" s="44"/>
      <c r="F113" s="44"/>
    </row>
    <row r="114" spans="1:6" ht="12.75">
      <c r="A114" s="87"/>
      <c r="B114" s="50"/>
      <c r="C114" s="50"/>
      <c r="D114" s="44"/>
      <c r="E114" s="44"/>
      <c r="F114" s="44"/>
    </row>
    <row r="115" spans="1:6" ht="12.75">
      <c r="A115" s="87"/>
      <c r="B115" s="50"/>
      <c r="C115" s="50"/>
      <c r="D115" s="44"/>
      <c r="E115" s="44"/>
      <c r="F115" s="44"/>
    </row>
    <row r="116" spans="1:6" ht="12.75">
      <c r="A116" s="87"/>
      <c r="B116" s="50"/>
      <c r="C116" s="50"/>
      <c r="D116" s="44"/>
      <c r="E116" s="44"/>
      <c r="F116" s="44"/>
    </row>
    <row r="117" spans="1:6" ht="12.75">
      <c r="A117" s="88"/>
      <c r="B117" s="51"/>
      <c r="C117" s="51"/>
      <c r="D117" s="45"/>
      <c r="E117" s="45"/>
      <c r="F117" s="45"/>
    </row>
    <row r="118" spans="1:6" ht="12.75">
      <c r="A118" s="43">
        <v>40</v>
      </c>
      <c r="B118" s="49" t="s">
        <v>66</v>
      </c>
      <c r="C118" s="49" t="s">
        <v>70</v>
      </c>
      <c r="D118" s="43">
        <v>2008</v>
      </c>
      <c r="E118" s="43">
        <v>3</v>
      </c>
      <c r="F118" s="43"/>
    </row>
    <row r="119" spans="1:6" ht="12.75">
      <c r="A119" s="103" t="s">
        <v>160</v>
      </c>
      <c r="B119" s="50" t="s">
        <v>67</v>
      </c>
      <c r="C119" s="50"/>
      <c r="D119" s="44"/>
      <c r="E119" s="44"/>
      <c r="F119" s="44"/>
    </row>
    <row r="120" spans="1:6" ht="12.75">
      <c r="A120" s="87"/>
      <c r="B120" s="50"/>
      <c r="C120" s="50"/>
      <c r="D120" s="44"/>
      <c r="E120" s="44"/>
      <c r="F120" s="44"/>
    </row>
    <row r="121" spans="1:6" ht="12.75">
      <c r="A121" s="87"/>
      <c r="B121" s="50"/>
      <c r="C121" s="50"/>
      <c r="D121" s="44"/>
      <c r="E121" s="44"/>
      <c r="F121" s="44"/>
    </row>
    <row r="122" spans="1:6" ht="12.75">
      <c r="A122" s="87"/>
      <c r="B122" s="50"/>
      <c r="C122" s="50"/>
      <c r="D122" s="44"/>
      <c r="E122" s="44"/>
      <c r="F122" s="44"/>
    </row>
    <row r="123" spans="1:6" ht="12.75">
      <c r="A123" s="88"/>
      <c r="B123" s="51"/>
      <c r="C123" s="51"/>
      <c r="D123" s="45"/>
      <c r="E123" s="45"/>
      <c r="F123" s="45"/>
    </row>
    <row r="124" spans="1:6" ht="12.75">
      <c r="A124" s="43">
        <v>13</v>
      </c>
      <c r="B124" s="49" t="s">
        <v>162</v>
      </c>
      <c r="C124" s="107" t="s">
        <v>161</v>
      </c>
      <c r="D124" s="43">
        <v>1994</v>
      </c>
      <c r="E124" s="43" t="s">
        <v>65</v>
      </c>
      <c r="F124" s="43"/>
    </row>
    <row r="125" spans="1:6" ht="12.75">
      <c r="A125" s="103" t="s">
        <v>144</v>
      </c>
      <c r="B125" s="50" t="s">
        <v>164</v>
      </c>
      <c r="C125" s="50" t="s">
        <v>163</v>
      </c>
      <c r="D125" s="44">
        <v>1997</v>
      </c>
      <c r="E125" s="44" t="s">
        <v>65</v>
      </c>
      <c r="F125" s="44"/>
    </row>
    <row r="126" spans="1:6" ht="12.75">
      <c r="A126" s="87"/>
      <c r="B126" s="50"/>
      <c r="C126" s="50"/>
      <c r="D126" s="44"/>
      <c r="E126" s="44"/>
      <c r="F126" s="44"/>
    </row>
    <row r="127" spans="1:6" ht="12.75">
      <c r="A127" s="87"/>
      <c r="B127" s="50"/>
      <c r="C127" s="50"/>
      <c r="D127" s="44"/>
      <c r="E127" s="44"/>
      <c r="F127" s="44"/>
    </row>
    <row r="128" spans="1:6" ht="12.75">
      <c r="A128" s="87"/>
      <c r="B128" s="50"/>
      <c r="C128" s="50"/>
      <c r="D128" s="44"/>
      <c r="E128" s="44"/>
      <c r="F128" s="44"/>
    </row>
    <row r="129" spans="1:6" ht="12.75">
      <c r="A129" s="88"/>
      <c r="B129" s="51"/>
      <c r="C129" s="51"/>
      <c r="D129" s="45"/>
      <c r="E129" s="45"/>
      <c r="F129" s="45"/>
    </row>
    <row r="130" spans="1:6" ht="12.75">
      <c r="A130" s="43">
        <v>15</v>
      </c>
      <c r="B130" s="49" t="s">
        <v>162</v>
      </c>
      <c r="C130" s="49" t="s">
        <v>165</v>
      </c>
      <c r="D130" s="43">
        <v>1997</v>
      </c>
      <c r="E130" s="43" t="s">
        <v>51</v>
      </c>
      <c r="F130" s="43"/>
    </row>
    <row r="131" spans="1:6" ht="12.75">
      <c r="A131" s="103" t="s">
        <v>144</v>
      </c>
      <c r="B131" s="50" t="s">
        <v>164</v>
      </c>
      <c r="C131" s="50" t="s">
        <v>166</v>
      </c>
      <c r="D131" s="44">
        <v>1997</v>
      </c>
      <c r="E131" s="44" t="s">
        <v>51</v>
      </c>
      <c r="F131" s="44"/>
    </row>
    <row r="132" spans="1:6" ht="12.75">
      <c r="A132" s="87"/>
      <c r="B132" s="50"/>
      <c r="C132" s="50"/>
      <c r="D132" s="44"/>
      <c r="E132" s="44"/>
      <c r="F132" s="44"/>
    </row>
    <row r="133" spans="1:6" ht="12.75">
      <c r="A133" s="87"/>
      <c r="B133" s="50"/>
      <c r="C133" s="50"/>
      <c r="D133" s="44"/>
      <c r="E133" s="44"/>
      <c r="F133" s="44"/>
    </row>
    <row r="134" spans="1:6" ht="12.75">
      <c r="A134" s="87"/>
      <c r="B134" s="50"/>
      <c r="C134" s="50"/>
      <c r="D134" s="44"/>
      <c r="E134" s="44"/>
      <c r="F134" s="44"/>
    </row>
    <row r="135" spans="1:6" ht="12.75">
      <c r="A135" s="88"/>
      <c r="B135" s="51"/>
      <c r="C135" s="51"/>
      <c r="D135" s="45"/>
      <c r="E135" s="45"/>
      <c r="F135" s="45"/>
    </row>
    <row r="136" spans="1:6" ht="12.75">
      <c r="A136" s="43">
        <v>14</v>
      </c>
      <c r="B136" s="49" t="s">
        <v>169</v>
      </c>
      <c r="C136" s="49" t="s">
        <v>188</v>
      </c>
      <c r="D136" s="43">
        <v>1999</v>
      </c>
      <c r="E136" s="43" t="s">
        <v>51</v>
      </c>
      <c r="F136" s="43"/>
    </row>
    <row r="137" spans="1:6" ht="12.75">
      <c r="A137" s="103" t="s">
        <v>167</v>
      </c>
      <c r="B137" s="50" t="s">
        <v>89</v>
      </c>
      <c r="C137" s="50" t="s">
        <v>170</v>
      </c>
      <c r="D137" s="44">
        <v>1999</v>
      </c>
      <c r="E137" s="44" t="s">
        <v>51</v>
      </c>
      <c r="F137" s="44"/>
    </row>
    <row r="138" spans="1:6" ht="12.75">
      <c r="A138" s="87"/>
      <c r="B138" s="50"/>
      <c r="C138" s="50"/>
      <c r="D138" s="44"/>
      <c r="E138" s="44"/>
      <c r="F138" s="44"/>
    </row>
    <row r="139" spans="1:6" ht="12.75">
      <c r="A139" s="87"/>
      <c r="B139" s="50"/>
      <c r="C139" s="50"/>
      <c r="D139" s="44"/>
      <c r="E139" s="44"/>
      <c r="F139" s="44"/>
    </row>
    <row r="140" spans="1:6" ht="12.75">
      <c r="A140" s="87"/>
      <c r="B140" s="50"/>
      <c r="C140" s="50"/>
      <c r="D140" s="44"/>
      <c r="E140" s="44"/>
      <c r="F140" s="44"/>
    </row>
    <row r="141" spans="1:6" ht="12.75">
      <c r="A141" s="88"/>
      <c r="B141" s="51"/>
      <c r="C141" s="51"/>
      <c r="D141" s="45"/>
      <c r="E141" s="45"/>
      <c r="F141" s="45"/>
    </row>
    <row r="142" spans="1:6" ht="12.75">
      <c r="A142" s="43">
        <v>10</v>
      </c>
      <c r="B142" s="49" t="s">
        <v>169</v>
      </c>
      <c r="C142" s="49" t="s">
        <v>171</v>
      </c>
      <c r="D142" s="43">
        <v>1979</v>
      </c>
      <c r="E142" s="43" t="s">
        <v>65</v>
      </c>
      <c r="F142" s="43"/>
    </row>
    <row r="143" spans="1:6" ht="12.75">
      <c r="A143" s="103" t="s">
        <v>168</v>
      </c>
      <c r="B143" s="50" t="s">
        <v>89</v>
      </c>
      <c r="C143" s="50" t="s">
        <v>172</v>
      </c>
      <c r="D143" s="44">
        <v>1975</v>
      </c>
      <c r="E143" s="44" t="s">
        <v>51</v>
      </c>
      <c r="F143" s="44"/>
    </row>
    <row r="144" spans="1:6" ht="12.75">
      <c r="A144" s="87"/>
      <c r="B144" s="50"/>
      <c r="C144" s="50"/>
      <c r="D144" s="44"/>
      <c r="E144" s="44"/>
      <c r="F144" s="44"/>
    </row>
    <row r="145" spans="1:6" ht="12.75">
      <c r="A145" s="87"/>
      <c r="B145" s="50"/>
      <c r="C145" s="50"/>
      <c r="D145" s="44"/>
      <c r="E145" s="44"/>
      <c r="F145" s="44"/>
    </row>
    <row r="146" spans="1:6" ht="12.75">
      <c r="A146" s="87"/>
      <c r="B146" s="50"/>
      <c r="C146" s="50"/>
      <c r="D146" s="44"/>
      <c r="E146" s="44"/>
      <c r="F146" s="44"/>
    </row>
    <row r="147" spans="1:6" ht="12.75">
      <c r="A147" s="88"/>
      <c r="B147" s="51"/>
      <c r="C147" s="51"/>
      <c r="D147" s="45"/>
      <c r="E147" s="45"/>
      <c r="F147" s="45"/>
    </row>
    <row r="148" spans="1:6" ht="12.75">
      <c r="A148" s="43">
        <v>8</v>
      </c>
      <c r="B148" s="49" t="s">
        <v>173</v>
      </c>
      <c r="C148" s="49" t="s">
        <v>174</v>
      </c>
      <c r="D148" s="43">
        <v>1988</v>
      </c>
      <c r="E148" s="43" t="s">
        <v>51</v>
      </c>
      <c r="F148" s="43"/>
    </row>
    <row r="149" spans="1:6" ht="12.75">
      <c r="A149" s="103" t="s">
        <v>168</v>
      </c>
      <c r="B149" s="50"/>
      <c r="C149" s="50" t="s">
        <v>175</v>
      </c>
      <c r="D149" s="44">
        <v>1992</v>
      </c>
      <c r="E149" s="44" t="s">
        <v>51</v>
      </c>
      <c r="F149" s="44"/>
    </row>
    <row r="150" spans="1:6" ht="12.75">
      <c r="A150" s="87"/>
      <c r="B150" s="50"/>
      <c r="C150" s="50"/>
      <c r="D150" s="44"/>
      <c r="E150" s="44"/>
      <c r="F150" s="44"/>
    </row>
    <row r="151" spans="1:6" ht="12.75">
      <c r="A151" s="87"/>
      <c r="B151" s="50"/>
      <c r="C151" s="50"/>
      <c r="D151" s="44"/>
      <c r="E151" s="44"/>
      <c r="F151" s="44"/>
    </row>
    <row r="152" spans="1:6" ht="12.75">
      <c r="A152" s="87"/>
      <c r="B152" s="50"/>
      <c r="C152" s="50"/>
      <c r="D152" s="44"/>
      <c r="E152" s="44"/>
      <c r="F152" s="44"/>
    </row>
    <row r="153" spans="1:6" ht="12.75">
      <c r="A153" s="88"/>
      <c r="B153" s="51"/>
      <c r="C153" s="51"/>
      <c r="D153" s="45"/>
      <c r="E153" s="45"/>
      <c r="F153" s="45"/>
    </row>
    <row r="154" spans="1:6" ht="12.75">
      <c r="A154" s="43"/>
      <c r="B154" s="49" t="s">
        <v>86</v>
      </c>
      <c r="C154" s="49" t="s">
        <v>87</v>
      </c>
      <c r="D154" s="43">
        <v>2000</v>
      </c>
      <c r="E154" s="43" t="s">
        <v>51</v>
      </c>
      <c r="F154" s="43"/>
    </row>
    <row r="155" spans="1:6" ht="12.75">
      <c r="A155" s="87"/>
      <c r="B155" s="50" t="s">
        <v>83</v>
      </c>
      <c r="C155" s="50" t="s">
        <v>85</v>
      </c>
      <c r="D155" s="44">
        <v>1979</v>
      </c>
      <c r="E155" s="44">
        <v>1</v>
      </c>
      <c r="F155" s="44"/>
    </row>
    <row r="156" spans="1:6" ht="12.75">
      <c r="A156" s="87"/>
      <c r="B156" s="50"/>
      <c r="C156" s="50" t="s">
        <v>84</v>
      </c>
      <c r="D156" s="44">
        <v>1984</v>
      </c>
      <c r="E156" s="44" t="s">
        <v>88</v>
      </c>
      <c r="F156" s="44"/>
    </row>
    <row r="157" spans="1:6" ht="12.75">
      <c r="A157" s="87"/>
      <c r="B157" s="50"/>
      <c r="C157" s="50" t="s">
        <v>79</v>
      </c>
      <c r="D157" s="44">
        <v>2000</v>
      </c>
      <c r="E157" s="44" t="s">
        <v>51</v>
      </c>
      <c r="F157" s="44"/>
    </row>
    <row r="158" spans="1:6" ht="12.75">
      <c r="A158" s="87"/>
      <c r="B158" s="50"/>
      <c r="C158" s="50"/>
      <c r="D158" s="44"/>
      <c r="E158" s="44"/>
      <c r="F158" s="44"/>
    </row>
    <row r="159" spans="1:6" ht="12.75">
      <c r="A159" s="88"/>
      <c r="B159" s="51"/>
      <c r="C159" s="51"/>
      <c r="D159" s="45"/>
      <c r="E159" s="45"/>
      <c r="F159" s="45"/>
    </row>
    <row r="160" spans="1:6" ht="12.75">
      <c r="A160" s="43"/>
      <c r="B160" s="49" t="s">
        <v>129</v>
      </c>
      <c r="C160" s="49" t="s">
        <v>94</v>
      </c>
      <c r="D160" s="43">
        <v>2002</v>
      </c>
      <c r="E160" s="43">
        <v>1</v>
      </c>
      <c r="F160" s="43"/>
    </row>
    <row r="161" spans="1:6" ht="12.75">
      <c r="A161" s="87"/>
      <c r="B161" s="50" t="s">
        <v>89</v>
      </c>
      <c r="C161" s="50" t="s">
        <v>90</v>
      </c>
      <c r="D161" s="44"/>
      <c r="E161" s="44" t="s">
        <v>51</v>
      </c>
      <c r="F161" s="44"/>
    </row>
    <row r="162" spans="1:6" ht="12.75">
      <c r="A162" s="87"/>
      <c r="B162" s="50"/>
      <c r="C162" s="50" t="s">
        <v>99</v>
      </c>
      <c r="D162" s="44">
        <v>1998</v>
      </c>
      <c r="E162" s="44" t="s">
        <v>51</v>
      </c>
      <c r="F162" s="44"/>
    </row>
    <row r="163" spans="1:6" ht="12.75">
      <c r="A163" s="87"/>
      <c r="B163" s="50"/>
      <c r="C163" s="50" t="s">
        <v>100</v>
      </c>
      <c r="D163" s="44">
        <v>2003</v>
      </c>
      <c r="E163" s="44" t="s">
        <v>51</v>
      </c>
      <c r="F163" s="44"/>
    </row>
    <row r="164" spans="1:6" ht="12.75">
      <c r="A164" s="87"/>
      <c r="B164" s="50"/>
      <c r="C164" s="50"/>
      <c r="D164" s="44"/>
      <c r="E164" s="44"/>
      <c r="F164" s="44"/>
    </row>
    <row r="165" spans="1:6" ht="12.75">
      <c r="A165" s="88"/>
      <c r="B165" s="51"/>
      <c r="C165" s="51"/>
      <c r="D165" s="45"/>
      <c r="E165" s="45"/>
      <c r="F165" s="45"/>
    </row>
    <row r="166" spans="1:6" ht="12.75">
      <c r="A166" s="43">
        <v>20</v>
      </c>
      <c r="B166" s="49" t="s">
        <v>152</v>
      </c>
      <c r="C166" s="49" t="s">
        <v>91</v>
      </c>
      <c r="D166" s="43">
        <v>1995</v>
      </c>
      <c r="E166" s="43">
        <v>3</v>
      </c>
      <c r="F166" s="43"/>
    </row>
    <row r="167" spans="1:6" ht="12.75">
      <c r="A167" s="103" t="s">
        <v>149</v>
      </c>
      <c r="B167" s="50" t="s">
        <v>89</v>
      </c>
      <c r="C167" s="50" t="s">
        <v>153</v>
      </c>
      <c r="D167" s="44">
        <v>1995</v>
      </c>
      <c r="E167" s="44" t="s">
        <v>51</v>
      </c>
      <c r="F167" s="44"/>
    </row>
    <row r="168" spans="1:6" ht="12.75">
      <c r="A168" s="87"/>
      <c r="B168" s="50"/>
      <c r="C168" s="50"/>
      <c r="D168" s="44"/>
      <c r="E168" s="44"/>
      <c r="F168" s="44"/>
    </row>
    <row r="169" spans="1:6" ht="12.75">
      <c r="A169" s="87"/>
      <c r="B169" s="50"/>
      <c r="C169" s="50"/>
      <c r="D169" s="44"/>
      <c r="E169" s="44"/>
      <c r="F169" s="44"/>
    </row>
    <row r="170" spans="1:6" ht="12.75">
      <c r="A170" s="87"/>
      <c r="B170" s="50"/>
      <c r="C170" s="50"/>
      <c r="D170" s="44"/>
      <c r="E170" s="44"/>
      <c r="F170" s="44"/>
    </row>
    <row r="171" spans="1:6" ht="12.75">
      <c r="A171" s="88"/>
      <c r="B171" s="51"/>
      <c r="C171" s="51"/>
      <c r="D171" s="45"/>
      <c r="E171" s="45"/>
      <c r="F171" s="45"/>
    </row>
    <row r="172" spans="1:6" ht="12.75">
      <c r="A172" s="43"/>
      <c r="B172" s="49" t="s">
        <v>92</v>
      </c>
      <c r="C172" s="49" t="s">
        <v>93</v>
      </c>
      <c r="D172" s="43" t="s">
        <v>51</v>
      </c>
      <c r="E172" s="43" t="s">
        <v>51</v>
      </c>
      <c r="F172" s="43"/>
    </row>
    <row r="173" spans="1:6" ht="12.75">
      <c r="A173" s="87"/>
      <c r="B173" s="50" t="s">
        <v>89</v>
      </c>
      <c r="C173" s="50" t="s">
        <v>94</v>
      </c>
      <c r="D173" s="44">
        <v>1</v>
      </c>
      <c r="E173" s="44">
        <v>1</v>
      </c>
      <c r="F173" s="44"/>
    </row>
    <row r="174" spans="1:6" ht="12.75">
      <c r="A174" s="87"/>
      <c r="B174" s="50"/>
      <c r="C174" s="50" t="s">
        <v>100</v>
      </c>
      <c r="D174" s="44">
        <v>1</v>
      </c>
      <c r="E174" s="44">
        <v>1</v>
      </c>
      <c r="F174" s="44"/>
    </row>
    <row r="175" spans="1:6" ht="12.75">
      <c r="A175" s="87"/>
      <c r="B175" s="50"/>
      <c r="C175" s="50" t="s">
        <v>95</v>
      </c>
      <c r="D175" s="44" t="s">
        <v>51</v>
      </c>
      <c r="E175" s="44" t="s">
        <v>51</v>
      </c>
      <c r="F175" s="44"/>
    </row>
    <row r="176" spans="1:6" ht="12.75">
      <c r="A176" s="87"/>
      <c r="B176" s="50"/>
      <c r="C176" s="50" t="s">
        <v>96</v>
      </c>
      <c r="D176" s="44" t="s">
        <v>51</v>
      </c>
      <c r="E176" s="44" t="s">
        <v>51</v>
      </c>
      <c r="F176" s="44"/>
    </row>
    <row r="177" spans="1:6" ht="12.75">
      <c r="A177" s="88"/>
      <c r="B177" s="51"/>
      <c r="C177" s="51" t="s">
        <v>97</v>
      </c>
      <c r="D177" s="45" t="s">
        <v>51</v>
      </c>
      <c r="E177" s="45" t="s">
        <v>51</v>
      </c>
      <c r="F177" s="45"/>
    </row>
    <row r="178" spans="1:6" ht="12.75">
      <c r="A178" s="43">
        <v>3</v>
      </c>
      <c r="B178" s="107" t="s">
        <v>176</v>
      </c>
      <c r="C178" s="49" t="s">
        <v>177</v>
      </c>
      <c r="D178" s="43">
        <v>1999</v>
      </c>
      <c r="E178" s="43" t="s">
        <v>51</v>
      </c>
      <c r="F178" s="43"/>
    </row>
    <row r="179" spans="1:6" ht="12.75">
      <c r="A179" s="103" t="s">
        <v>149</v>
      </c>
      <c r="B179" s="104" t="s">
        <v>89</v>
      </c>
      <c r="C179" s="50" t="s">
        <v>178</v>
      </c>
      <c r="D179" s="44">
        <v>2000</v>
      </c>
      <c r="E179" s="44" t="s">
        <v>51</v>
      </c>
      <c r="F179" s="44"/>
    </row>
    <row r="180" spans="1:6" ht="12.75">
      <c r="A180" s="87"/>
      <c r="B180" s="50"/>
      <c r="C180" s="50"/>
      <c r="D180" s="44"/>
      <c r="E180" s="44"/>
      <c r="F180" s="44"/>
    </row>
    <row r="181" spans="1:6" ht="12.75">
      <c r="A181" s="87"/>
      <c r="B181" s="50"/>
      <c r="C181" s="50"/>
      <c r="D181" s="44"/>
      <c r="E181" s="44"/>
      <c r="F181" s="44"/>
    </row>
    <row r="182" spans="1:6" ht="12.75">
      <c r="A182" s="87"/>
      <c r="B182" s="50"/>
      <c r="C182" s="50"/>
      <c r="D182" s="44"/>
      <c r="E182" s="44"/>
      <c r="F182" s="44"/>
    </row>
    <row r="183" spans="1:6" ht="12.75">
      <c r="A183" s="88"/>
      <c r="B183" s="51"/>
      <c r="C183" s="51"/>
      <c r="D183" s="45"/>
      <c r="E183" s="45"/>
      <c r="F183" s="45"/>
    </row>
    <row r="184" spans="1:6" ht="12.75">
      <c r="A184" s="43">
        <v>11</v>
      </c>
      <c r="B184" s="107" t="s">
        <v>176</v>
      </c>
      <c r="C184" s="49" t="s">
        <v>179</v>
      </c>
      <c r="D184" s="43">
        <v>1996</v>
      </c>
      <c r="E184" s="43" t="s">
        <v>51</v>
      </c>
      <c r="F184" s="43"/>
    </row>
    <row r="185" spans="1:6" ht="12.75">
      <c r="A185" s="103" t="s">
        <v>168</v>
      </c>
      <c r="B185" s="104" t="s">
        <v>89</v>
      </c>
      <c r="C185" s="50" t="s">
        <v>190</v>
      </c>
      <c r="D185" s="44">
        <v>1999</v>
      </c>
      <c r="E185" s="44" t="s">
        <v>51</v>
      </c>
      <c r="F185" s="44"/>
    </row>
    <row r="186" spans="1:6" ht="12.75">
      <c r="A186" s="87"/>
      <c r="B186" s="50"/>
      <c r="C186" s="50"/>
      <c r="D186" s="44"/>
      <c r="E186" s="44"/>
      <c r="F186" s="44"/>
    </row>
    <row r="187" spans="1:6" ht="12.75">
      <c r="A187" s="87"/>
      <c r="B187" s="50"/>
      <c r="C187" s="50"/>
      <c r="D187" s="44"/>
      <c r="E187" s="44"/>
      <c r="F187" s="44"/>
    </row>
    <row r="188" spans="1:6" ht="12.75">
      <c r="A188" s="87"/>
      <c r="B188" s="50"/>
      <c r="C188" s="50"/>
      <c r="D188" s="44"/>
      <c r="E188" s="44"/>
      <c r="F188" s="44"/>
    </row>
    <row r="189" spans="1:6" ht="12.75">
      <c r="A189" s="88"/>
      <c r="B189" s="51"/>
      <c r="C189" s="51"/>
      <c r="D189" s="45"/>
      <c r="E189" s="45"/>
      <c r="F189" s="45"/>
    </row>
    <row r="190" spans="1:6" ht="12.75">
      <c r="A190" s="43"/>
      <c r="B190" s="49" t="s">
        <v>102</v>
      </c>
      <c r="C190" s="49" t="s">
        <v>103</v>
      </c>
      <c r="D190" s="43">
        <v>1992</v>
      </c>
      <c r="E190" s="43" t="s">
        <v>107</v>
      </c>
      <c r="F190" s="43"/>
    </row>
    <row r="191" spans="1:6" ht="12.75">
      <c r="A191" s="87"/>
      <c r="B191" s="50" t="s">
        <v>67</v>
      </c>
      <c r="C191" s="50" t="s">
        <v>104</v>
      </c>
      <c r="D191" s="44">
        <v>1992</v>
      </c>
      <c r="E191" s="44" t="s">
        <v>107</v>
      </c>
      <c r="F191" s="44"/>
    </row>
    <row r="192" spans="1:6" ht="12.75">
      <c r="A192" s="87"/>
      <c r="B192" s="50"/>
      <c r="C192" s="50" t="s">
        <v>105</v>
      </c>
      <c r="D192" s="44">
        <v>1993</v>
      </c>
      <c r="E192" s="44">
        <v>1</v>
      </c>
      <c r="F192" s="44"/>
    </row>
    <row r="193" spans="1:6" ht="12.75">
      <c r="A193" s="87"/>
      <c r="B193" s="50"/>
      <c r="C193" s="50" t="s">
        <v>106</v>
      </c>
      <c r="D193" s="44">
        <v>1999</v>
      </c>
      <c r="E193" s="44">
        <v>1</v>
      </c>
      <c r="F193" s="44"/>
    </row>
    <row r="194" spans="1:6" ht="12.75">
      <c r="A194" s="87"/>
      <c r="B194" s="50"/>
      <c r="C194" s="50"/>
      <c r="D194" s="44"/>
      <c r="E194" s="44"/>
      <c r="F194" s="44"/>
    </row>
    <row r="195" spans="1:6" ht="12.75">
      <c r="A195" s="88"/>
      <c r="B195" s="51"/>
      <c r="C195" s="51"/>
      <c r="D195" s="45"/>
      <c r="E195" s="45"/>
      <c r="F195" s="45"/>
    </row>
    <row r="196" spans="1:6" ht="12.75">
      <c r="A196" s="43"/>
      <c r="B196" s="49" t="s">
        <v>108</v>
      </c>
      <c r="C196" s="49" t="s">
        <v>109</v>
      </c>
      <c r="D196" s="43">
        <v>1997</v>
      </c>
      <c r="E196" s="43"/>
      <c r="F196" s="43"/>
    </row>
    <row r="197" spans="1:6" ht="12.75">
      <c r="A197" s="87"/>
      <c r="B197" s="50" t="s">
        <v>67</v>
      </c>
      <c r="C197" s="50" t="s">
        <v>110</v>
      </c>
      <c r="D197" s="44">
        <v>1993</v>
      </c>
      <c r="E197" s="44"/>
      <c r="F197" s="44"/>
    </row>
    <row r="198" spans="1:6" ht="12.75">
      <c r="A198" s="87"/>
      <c r="B198" s="50"/>
      <c r="C198" s="50" t="s">
        <v>111</v>
      </c>
      <c r="D198" s="44">
        <v>1998</v>
      </c>
      <c r="E198" s="44"/>
      <c r="F198" s="44"/>
    </row>
    <row r="199" spans="1:6" ht="12.75">
      <c r="A199" s="87"/>
      <c r="B199" s="50"/>
      <c r="C199" s="50" t="s">
        <v>101</v>
      </c>
      <c r="D199" s="44">
        <v>1999</v>
      </c>
      <c r="E199" s="44"/>
      <c r="F199" s="44"/>
    </row>
    <row r="200" spans="1:6" ht="12.75">
      <c r="A200" s="87"/>
      <c r="B200" s="50"/>
      <c r="C200" s="50"/>
      <c r="D200" s="44"/>
      <c r="E200" s="44"/>
      <c r="F200" s="44"/>
    </row>
    <row r="201" spans="1:6" ht="12.75">
      <c r="A201" s="88"/>
      <c r="B201" s="51"/>
      <c r="C201" s="51"/>
      <c r="D201" s="45"/>
      <c r="E201" s="45"/>
      <c r="F201" s="45"/>
    </row>
    <row r="202" spans="1:6" ht="12.75">
      <c r="A202" s="43"/>
      <c r="B202" s="49" t="s">
        <v>112</v>
      </c>
      <c r="C202" s="49" t="s">
        <v>113</v>
      </c>
      <c r="D202" s="43">
        <v>1988</v>
      </c>
      <c r="E202" s="43" t="s">
        <v>51</v>
      </c>
      <c r="F202" s="43"/>
    </row>
    <row r="203" spans="1:6" ht="12.75">
      <c r="A203" s="87"/>
      <c r="B203" s="50" t="s">
        <v>89</v>
      </c>
      <c r="C203" s="50"/>
      <c r="D203" s="44"/>
      <c r="E203" s="44"/>
      <c r="F203" s="44"/>
    </row>
    <row r="204" spans="1:6" ht="12.75">
      <c r="A204" s="87"/>
      <c r="B204" s="50"/>
      <c r="C204" s="50"/>
      <c r="D204" s="44"/>
      <c r="E204" s="44"/>
      <c r="F204" s="44"/>
    </row>
    <row r="205" spans="1:6" ht="12.75">
      <c r="A205" s="87"/>
      <c r="B205" s="50"/>
      <c r="C205" s="50"/>
      <c r="D205" s="44"/>
      <c r="E205" s="44"/>
      <c r="F205" s="44"/>
    </row>
    <row r="206" spans="1:6" ht="12.75">
      <c r="A206" s="87"/>
      <c r="B206" s="50"/>
      <c r="C206" s="50"/>
      <c r="D206" s="44"/>
      <c r="E206" s="44"/>
      <c r="F206" s="44"/>
    </row>
    <row r="207" spans="1:6" ht="12.75">
      <c r="A207" s="88"/>
      <c r="B207" s="51"/>
      <c r="C207" s="51"/>
      <c r="D207" s="45"/>
      <c r="E207" s="45"/>
      <c r="F207" s="45"/>
    </row>
    <row r="208" spans="1:6" ht="12.75">
      <c r="A208" s="43"/>
      <c r="B208" s="49" t="s">
        <v>112</v>
      </c>
      <c r="C208" s="49" t="s">
        <v>114</v>
      </c>
      <c r="D208" s="43">
        <v>1974</v>
      </c>
      <c r="E208" s="43" t="s">
        <v>51</v>
      </c>
      <c r="F208" s="43"/>
    </row>
    <row r="209" spans="1:6" ht="12.75">
      <c r="A209" s="87"/>
      <c r="B209" s="50" t="s">
        <v>89</v>
      </c>
      <c r="C209" s="50"/>
      <c r="D209" s="44"/>
      <c r="E209" s="44"/>
      <c r="F209" s="44"/>
    </row>
    <row r="210" spans="1:6" ht="12.75">
      <c r="A210" s="87"/>
      <c r="B210" s="50"/>
      <c r="C210" s="50"/>
      <c r="D210" s="44"/>
      <c r="E210" s="44"/>
      <c r="F210" s="44"/>
    </row>
    <row r="211" spans="1:6" ht="12.75">
      <c r="A211" s="87"/>
      <c r="B211" s="50"/>
      <c r="C211" s="50"/>
      <c r="D211" s="44"/>
      <c r="E211" s="44"/>
      <c r="F211" s="44"/>
    </row>
    <row r="212" spans="1:6" ht="12.75">
      <c r="A212" s="87"/>
      <c r="B212" s="50"/>
      <c r="C212" s="50"/>
      <c r="D212" s="44"/>
      <c r="E212" s="44"/>
      <c r="F212" s="44"/>
    </row>
    <row r="213" spans="1:6" ht="12.75">
      <c r="A213" s="88"/>
      <c r="B213" s="51"/>
      <c r="C213" s="51"/>
      <c r="D213" s="45"/>
      <c r="E213" s="45"/>
      <c r="F213" s="45"/>
    </row>
    <row r="214" spans="1:6" ht="12.75">
      <c r="A214" s="43"/>
      <c r="B214" s="49" t="s">
        <v>76</v>
      </c>
      <c r="C214" s="49" t="s">
        <v>115</v>
      </c>
      <c r="D214" s="43">
        <v>1968</v>
      </c>
      <c r="E214" s="43" t="s">
        <v>51</v>
      </c>
      <c r="F214" s="43"/>
    </row>
    <row r="215" spans="1:6" ht="12.75">
      <c r="A215" s="87"/>
      <c r="B215" s="50" t="s">
        <v>67</v>
      </c>
      <c r="C215" s="50"/>
      <c r="D215" s="44"/>
      <c r="E215" s="44"/>
      <c r="F215" s="44"/>
    </row>
    <row r="216" spans="1:6" ht="12.75">
      <c r="A216" s="87"/>
      <c r="B216" s="50"/>
      <c r="C216" s="50"/>
      <c r="D216" s="44"/>
      <c r="E216" s="44"/>
      <c r="F216" s="44"/>
    </row>
    <row r="217" spans="1:6" ht="12.75">
      <c r="A217" s="87"/>
      <c r="B217" s="50"/>
      <c r="C217" s="50"/>
      <c r="D217" s="44"/>
      <c r="E217" s="44"/>
      <c r="F217" s="44"/>
    </row>
    <row r="218" spans="1:6" ht="12.75">
      <c r="A218" s="87"/>
      <c r="B218" s="50"/>
      <c r="C218" s="50"/>
      <c r="D218" s="44"/>
      <c r="E218" s="44"/>
      <c r="F218" s="44"/>
    </row>
    <row r="219" spans="1:6" ht="12.75">
      <c r="A219" s="88"/>
      <c r="B219" s="51"/>
      <c r="C219" s="51"/>
      <c r="D219" s="45"/>
      <c r="E219" s="45"/>
      <c r="F219" s="45"/>
    </row>
    <row r="220" spans="1:6" ht="12.75">
      <c r="A220" s="43"/>
      <c r="B220" s="49" t="s">
        <v>82</v>
      </c>
      <c r="C220" s="49" t="s">
        <v>85</v>
      </c>
      <c r="D220" s="43">
        <v>1979</v>
      </c>
      <c r="E220" s="43">
        <v>1</v>
      </c>
      <c r="F220" s="43"/>
    </row>
    <row r="221" spans="1:6" ht="12.75">
      <c r="A221" s="87"/>
      <c r="B221" s="50" t="s">
        <v>83</v>
      </c>
      <c r="C221" s="50"/>
      <c r="D221" s="44"/>
      <c r="E221" s="44"/>
      <c r="F221" s="44"/>
    </row>
    <row r="222" spans="1:6" ht="12.75">
      <c r="A222" s="87"/>
      <c r="B222" s="50"/>
      <c r="C222" s="50"/>
      <c r="D222" s="44"/>
      <c r="E222" s="44"/>
      <c r="F222" s="44"/>
    </row>
    <row r="223" spans="1:6" ht="12.75">
      <c r="A223" s="87"/>
      <c r="B223" s="50"/>
      <c r="C223" s="50"/>
      <c r="D223" s="44"/>
      <c r="E223" s="44"/>
      <c r="F223" s="44"/>
    </row>
    <row r="224" spans="1:6" ht="12.75">
      <c r="A224" s="87"/>
      <c r="B224" s="50"/>
      <c r="C224" s="50"/>
      <c r="D224" s="44"/>
      <c r="E224" s="44"/>
      <c r="F224" s="44"/>
    </row>
    <row r="225" spans="1:6" ht="12.75">
      <c r="A225" s="88"/>
      <c r="B225" s="51"/>
      <c r="C225" s="51"/>
      <c r="D225" s="45"/>
      <c r="E225" s="45"/>
      <c r="F225" s="45"/>
    </row>
    <row r="226" spans="1:6" ht="12.75">
      <c r="A226" s="43">
        <v>2</v>
      </c>
      <c r="B226" s="49" t="s">
        <v>180</v>
      </c>
      <c r="C226" s="49" t="s">
        <v>181</v>
      </c>
      <c r="D226" s="43">
        <v>1977</v>
      </c>
      <c r="E226" s="105"/>
      <c r="F226" s="43"/>
    </row>
    <row r="227" spans="1:6" ht="12.75">
      <c r="A227" s="103" t="s">
        <v>144</v>
      </c>
      <c r="B227" s="50" t="s">
        <v>81</v>
      </c>
      <c r="C227" s="50" t="s">
        <v>182</v>
      </c>
      <c r="D227" s="44">
        <v>1982</v>
      </c>
      <c r="E227" s="106"/>
      <c r="F227" s="44"/>
    </row>
    <row r="228" spans="1:6" ht="12.75">
      <c r="A228" s="87"/>
      <c r="B228" s="50"/>
      <c r="C228" s="50"/>
      <c r="D228" s="44"/>
      <c r="E228" s="44"/>
      <c r="F228" s="44"/>
    </row>
    <row r="229" spans="1:6" ht="12.75">
      <c r="A229" s="87"/>
      <c r="B229" s="50"/>
      <c r="C229" s="50"/>
      <c r="D229" s="44"/>
      <c r="E229" s="44"/>
      <c r="F229" s="44"/>
    </row>
    <row r="230" spans="1:6" ht="12.75">
      <c r="A230" s="87"/>
      <c r="B230" s="50"/>
      <c r="C230" s="50"/>
      <c r="D230" s="44"/>
      <c r="E230" s="44"/>
      <c r="F230" s="44"/>
    </row>
    <row r="231" spans="1:6" ht="12.75">
      <c r="A231" s="88"/>
      <c r="B231" s="51"/>
      <c r="C231" s="51"/>
      <c r="D231" s="45"/>
      <c r="E231" s="45"/>
      <c r="F231" s="45"/>
    </row>
    <row r="232" spans="1:6" ht="12.75">
      <c r="A232" s="43">
        <v>9</v>
      </c>
      <c r="B232" s="49" t="s">
        <v>183</v>
      </c>
      <c r="C232" s="107" t="s">
        <v>185</v>
      </c>
      <c r="D232" s="108">
        <v>1981</v>
      </c>
      <c r="E232" s="44" t="s">
        <v>51</v>
      </c>
      <c r="F232" s="43"/>
    </row>
    <row r="233" spans="1:6" ht="12.75">
      <c r="A233" s="103" t="s">
        <v>144</v>
      </c>
      <c r="B233" s="50" t="s">
        <v>89</v>
      </c>
      <c r="C233" s="50" t="s">
        <v>184</v>
      </c>
      <c r="D233" s="44">
        <v>1989</v>
      </c>
      <c r="E233" s="44" t="s">
        <v>51</v>
      </c>
      <c r="F233" s="44"/>
    </row>
    <row r="234" spans="1:6" ht="12.75">
      <c r="A234" s="87"/>
      <c r="B234" s="50"/>
      <c r="C234" s="50"/>
      <c r="D234" s="44"/>
      <c r="E234" s="44"/>
      <c r="F234" s="44"/>
    </row>
    <row r="235" spans="1:6" ht="12.75">
      <c r="A235" s="87"/>
      <c r="B235" s="50"/>
      <c r="C235" s="50"/>
      <c r="D235" s="44"/>
      <c r="E235" s="44"/>
      <c r="F235" s="44"/>
    </row>
    <row r="236" spans="1:6" ht="12.75">
      <c r="A236" s="87"/>
      <c r="B236" s="50"/>
      <c r="C236" s="50"/>
      <c r="D236" s="44"/>
      <c r="E236" s="44"/>
      <c r="F236" s="44"/>
    </row>
    <row r="237" spans="1:6" ht="12.75">
      <c r="A237" s="88"/>
      <c r="B237" s="51"/>
      <c r="C237" s="51"/>
      <c r="D237" s="45"/>
      <c r="E237" s="45"/>
      <c r="F237" s="45"/>
    </row>
    <row r="238" spans="1:6" ht="12.75">
      <c r="A238" s="43">
        <v>29</v>
      </c>
      <c r="B238" s="49" t="s">
        <v>183</v>
      </c>
      <c r="C238" s="107" t="s">
        <v>185</v>
      </c>
      <c r="D238" s="108">
        <v>1979</v>
      </c>
      <c r="E238" s="44" t="s">
        <v>51</v>
      </c>
      <c r="F238" s="43"/>
    </row>
    <row r="239" spans="1:6" ht="12.75">
      <c r="A239" s="103" t="s">
        <v>80</v>
      </c>
      <c r="B239" s="50" t="s">
        <v>81</v>
      </c>
      <c r="C239" s="50"/>
      <c r="D239" s="44"/>
      <c r="E239" s="44"/>
      <c r="F239" s="44"/>
    </row>
    <row r="240" spans="1:6" ht="12.75">
      <c r="A240" s="87"/>
      <c r="B240" s="50"/>
      <c r="C240" s="50"/>
      <c r="D240" s="44"/>
      <c r="E240" s="44"/>
      <c r="F240" s="44"/>
    </row>
    <row r="241" spans="1:6" ht="12.75">
      <c r="A241" s="87"/>
      <c r="B241" s="50"/>
      <c r="C241" s="50"/>
      <c r="D241" s="44"/>
      <c r="E241" s="44"/>
      <c r="F241" s="44"/>
    </row>
    <row r="242" spans="1:6" ht="12.75">
      <c r="A242" s="87"/>
      <c r="B242" s="50"/>
      <c r="C242" s="50"/>
      <c r="D242" s="44"/>
      <c r="E242" s="44"/>
      <c r="F242" s="44"/>
    </row>
    <row r="243" spans="1:6" ht="12.75">
      <c r="A243" s="88"/>
      <c r="B243" s="51"/>
      <c r="C243" s="51"/>
      <c r="D243" s="45"/>
      <c r="E243" s="45"/>
      <c r="F243" s="45"/>
    </row>
    <row r="244" spans="1:6" ht="12.75">
      <c r="A244" s="43"/>
      <c r="B244" s="49" t="s">
        <v>92</v>
      </c>
      <c r="C244" s="49" t="s">
        <v>116</v>
      </c>
      <c r="D244" s="43">
        <v>2004</v>
      </c>
      <c r="E244" s="43">
        <v>1</v>
      </c>
      <c r="F244" s="43"/>
    </row>
    <row r="245" spans="1:6" ht="12.75">
      <c r="A245" s="87"/>
      <c r="B245" s="50" t="s">
        <v>89</v>
      </c>
      <c r="C245" s="50" t="s">
        <v>117</v>
      </c>
      <c r="D245" s="44">
        <v>2006</v>
      </c>
      <c r="E245" s="44">
        <v>3</v>
      </c>
      <c r="F245" s="44"/>
    </row>
    <row r="246" spans="1:6" ht="12.75">
      <c r="A246" s="87"/>
      <c r="B246" s="50"/>
      <c r="C246" s="50" t="s">
        <v>119</v>
      </c>
      <c r="D246" s="44">
        <v>2007</v>
      </c>
      <c r="E246" s="44">
        <v>3</v>
      </c>
      <c r="F246" s="44"/>
    </row>
    <row r="247" spans="1:6" ht="12.75">
      <c r="A247" s="87"/>
      <c r="B247" s="50"/>
      <c r="C247" s="50" t="s">
        <v>118</v>
      </c>
      <c r="D247" s="44">
        <v>2003</v>
      </c>
      <c r="E247" s="44" t="s">
        <v>51</v>
      </c>
      <c r="F247" s="44"/>
    </row>
    <row r="248" spans="1:6" ht="12.75">
      <c r="A248" s="87"/>
      <c r="B248" s="50"/>
      <c r="C248" s="50"/>
      <c r="D248" s="44"/>
      <c r="E248" s="44"/>
      <c r="F248" s="44"/>
    </row>
    <row r="249" spans="1:6" ht="12.75">
      <c r="A249" s="88"/>
      <c r="B249" s="51"/>
      <c r="C249" s="51"/>
      <c r="D249" s="45"/>
      <c r="E249" s="45"/>
      <c r="F249" s="45"/>
    </row>
    <row r="250" spans="1:6" ht="12.75">
      <c r="A250" s="43"/>
      <c r="B250" s="49" t="s">
        <v>92</v>
      </c>
      <c r="C250" s="49" t="s">
        <v>116</v>
      </c>
      <c r="D250" s="43">
        <v>2004</v>
      </c>
      <c r="E250" s="43">
        <v>1</v>
      </c>
      <c r="F250" s="43"/>
    </row>
    <row r="251" spans="1:6" ht="12.75">
      <c r="A251" s="87"/>
      <c r="B251" s="50" t="s">
        <v>89</v>
      </c>
      <c r="C251" s="50"/>
      <c r="D251" s="44"/>
      <c r="E251" s="44"/>
      <c r="F251" s="44"/>
    </row>
    <row r="252" spans="1:6" ht="12.75">
      <c r="A252" s="87"/>
      <c r="B252" s="50"/>
      <c r="C252" s="50"/>
      <c r="D252" s="44"/>
      <c r="E252" s="44"/>
      <c r="F252" s="44"/>
    </row>
    <row r="253" spans="1:6" ht="12.75">
      <c r="A253" s="87"/>
      <c r="B253" s="50"/>
      <c r="C253" s="50"/>
      <c r="D253" s="44"/>
      <c r="E253" s="44"/>
      <c r="F253" s="44"/>
    </row>
    <row r="254" spans="1:6" ht="12.75">
      <c r="A254" s="87"/>
      <c r="B254" s="50"/>
      <c r="C254" s="50"/>
      <c r="D254" s="44"/>
      <c r="E254" s="44"/>
      <c r="F254" s="44"/>
    </row>
    <row r="255" spans="1:6" ht="12.75">
      <c r="A255" s="88"/>
      <c r="B255" s="51"/>
      <c r="C255" s="51"/>
      <c r="D255" s="45"/>
      <c r="E255" s="45"/>
      <c r="F255" s="45"/>
    </row>
    <row r="256" spans="1:6" ht="12.75">
      <c r="A256" s="43"/>
      <c r="B256" s="49" t="s">
        <v>120</v>
      </c>
      <c r="C256" s="49" t="s">
        <v>121</v>
      </c>
      <c r="D256" s="43">
        <v>1998</v>
      </c>
      <c r="E256" s="43" t="s">
        <v>51</v>
      </c>
      <c r="F256" s="43"/>
    </row>
    <row r="257" spans="1:6" ht="12.75">
      <c r="A257" s="87"/>
      <c r="B257" s="50" t="s">
        <v>67</v>
      </c>
      <c r="C257" s="50" t="s">
        <v>122</v>
      </c>
      <c r="D257" s="44">
        <v>1998</v>
      </c>
      <c r="E257" s="43" t="s">
        <v>51</v>
      </c>
      <c r="F257" s="44"/>
    </row>
    <row r="258" spans="1:6" ht="12.75">
      <c r="A258" s="87"/>
      <c r="B258" s="50"/>
      <c r="C258" s="50" t="s">
        <v>123</v>
      </c>
      <c r="D258" s="44">
        <v>1999</v>
      </c>
      <c r="E258" s="43" t="s">
        <v>51</v>
      </c>
      <c r="F258" s="44"/>
    </row>
    <row r="259" spans="1:6" ht="12.75">
      <c r="A259" s="87"/>
      <c r="B259" s="50"/>
      <c r="C259" s="50" t="s">
        <v>124</v>
      </c>
      <c r="D259" s="44">
        <v>1998</v>
      </c>
      <c r="E259" s="43" t="s">
        <v>51</v>
      </c>
      <c r="F259" s="44"/>
    </row>
    <row r="260" spans="1:6" ht="12.75">
      <c r="A260" s="87"/>
      <c r="B260" s="50"/>
      <c r="C260" s="50"/>
      <c r="D260" s="44"/>
      <c r="E260" s="44"/>
      <c r="F260" s="44"/>
    </row>
    <row r="261" spans="1:6" ht="12.75">
      <c r="A261" s="88"/>
      <c r="B261" s="51"/>
      <c r="C261" s="51"/>
      <c r="D261" s="45"/>
      <c r="E261" s="45"/>
      <c r="F261" s="45"/>
    </row>
    <row r="262" spans="1:6" ht="12.75">
      <c r="A262" s="43"/>
      <c r="B262" s="49" t="s">
        <v>120</v>
      </c>
      <c r="C262" s="49" t="s">
        <v>125</v>
      </c>
      <c r="D262" s="43">
        <v>1994</v>
      </c>
      <c r="E262" s="43" t="s">
        <v>51</v>
      </c>
      <c r="F262" s="43"/>
    </row>
    <row r="263" spans="1:6" ht="12.75">
      <c r="A263" s="87"/>
      <c r="B263" s="50" t="s">
        <v>67</v>
      </c>
      <c r="C263" s="50" t="s">
        <v>126</v>
      </c>
      <c r="D263" s="44">
        <v>1998</v>
      </c>
      <c r="E263" s="44" t="s">
        <v>51</v>
      </c>
      <c r="F263" s="44"/>
    </row>
    <row r="264" spans="1:6" ht="12.75">
      <c r="A264" s="87"/>
      <c r="B264" s="50"/>
      <c r="C264" s="50" t="s">
        <v>127</v>
      </c>
      <c r="D264" s="44">
        <v>2005</v>
      </c>
      <c r="E264" s="44" t="s">
        <v>59</v>
      </c>
      <c r="F264" s="44"/>
    </row>
    <row r="265" spans="1:6" ht="12.75">
      <c r="A265" s="87"/>
      <c r="B265" s="50"/>
      <c r="C265" s="50" t="s">
        <v>128</v>
      </c>
      <c r="D265" s="44">
        <v>1998</v>
      </c>
      <c r="E265" s="44" t="s">
        <v>51</v>
      </c>
      <c r="F265" s="44"/>
    </row>
    <row r="266" spans="1:6" ht="12.75">
      <c r="A266" s="87"/>
      <c r="B266" s="50"/>
      <c r="C266" s="50"/>
      <c r="D266" s="44"/>
      <c r="E266" s="44"/>
      <c r="F266" s="44"/>
    </row>
    <row r="267" spans="1:6" ht="12.75">
      <c r="A267" s="88"/>
      <c r="B267" s="51"/>
      <c r="C267" s="51"/>
      <c r="D267" s="45"/>
      <c r="E267" s="45"/>
      <c r="F267" s="45"/>
    </row>
    <row r="268" spans="1:6" ht="12.75">
      <c r="A268" s="43"/>
      <c r="B268" s="49" t="s">
        <v>76</v>
      </c>
      <c r="C268" s="49" t="s">
        <v>70</v>
      </c>
      <c r="D268" s="43">
        <v>2008</v>
      </c>
      <c r="E268" s="43" t="s">
        <v>51</v>
      </c>
      <c r="F268" s="43"/>
    </row>
    <row r="269" spans="1:6" ht="12.75">
      <c r="A269" s="87"/>
      <c r="B269" s="50" t="s">
        <v>67</v>
      </c>
      <c r="C269" s="50"/>
      <c r="D269" s="44"/>
      <c r="E269" s="44"/>
      <c r="F269" s="44"/>
    </row>
    <row r="270" spans="1:6" ht="12.75">
      <c r="A270" s="87"/>
      <c r="B270" s="50"/>
      <c r="C270" s="50"/>
      <c r="D270" s="44"/>
      <c r="E270" s="44"/>
      <c r="F270" s="44"/>
    </row>
    <row r="271" spans="1:6" ht="12.75">
      <c r="A271" s="87"/>
      <c r="B271" s="50"/>
      <c r="C271" s="50"/>
      <c r="D271" s="44"/>
      <c r="E271" s="44"/>
      <c r="F271" s="44"/>
    </row>
    <row r="272" spans="1:6" ht="12.75">
      <c r="A272" s="87"/>
      <c r="B272" s="50"/>
      <c r="C272" s="50"/>
      <c r="D272" s="44"/>
      <c r="E272" s="44"/>
      <c r="F272" s="44"/>
    </row>
    <row r="273" spans="1:6" ht="12.75">
      <c r="A273" s="88"/>
      <c r="B273" s="51"/>
      <c r="C273" s="51"/>
      <c r="D273" s="45"/>
      <c r="E273" s="45"/>
      <c r="F273" s="45"/>
    </row>
    <row r="274" spans="1:6" ht="12.75">
      <c r="A274" s="43"/>
      <c r="B274" s="49" t="s">
        <v>76</v>
      </c>
      <c r="C274" s="49" t="s">
        <v>73</v>
      </c>
      <c r="D274" s="43">
        <v>2000</v>
      </c>
      <c r="E274" s="43" t="s">
        <v>51</v>
      </c>
      <c r="F274" s="43"/>
    </row>
    <row r="275" spans="1:6" ht="12.75">
      <c r="A275" s="87"/>
      <c r="B275" s="50" t="s">
        <v>67</v>
      </c>
      <c r="C275" s="50"/>
      <c r="D275" s="44"/>
      <c r="E275" s="44"/>
      <c r="F275" s="44"/>
    </row>
    <row r="276" spans="1:6" ht="12.75">
      <c r="A276" s="87"/>
      <c r="B276" s="50"/>
      <c r="C276" s="50"/>
      <c r="D276" s="44"/>
      <c r="E276" s="44"/>
      <c r="F276" s="44"/>
    </row>
    <row r="277" spans="1:6" ht="12.75">
      <c r="A277" s="87"/>
      <c r="B277" s="50"/>
      <c r="C277" s="50"/>
      <c r="D277" s="44"/>
      <c r="E277" s="44"/>
      <c r="F277" s="44"/>
    </row>
    <row r="278" spans="1:6" ht="12.75">
      <c r="A278" s="87"/>
      <c r="B278" s="50"/>
      <c r="C278" s="50"/>
      <c r="D278" s="44"/>
      <c r="E278" s="44"/>
      <c r="F278" s="44"/>
    </row>
    <row r="279" spans="1:6" ht="12.75">
      <c r="A279" s="88"/>
      <c r="B279" s="51"/>
      <c r="C279" s="51"/>
      <c r="D279" s="45"/>
      <c r="E279" s="45"/>
      <c r="F279" s="45"/>
    </row>
    <row r="280" spans="1:6" ht="12.75">
      <c r="A280" s="43"/>
      <c r="B280" s="49" t="s">
        <v>76</v>
      </c>
      <c r="C280" s="49" t="s">
        <v>73</v>
      </c>
      <c r="D280" s="43">
        <v>2000</v>
      </c>
      <c r="E280" s="43" t="s">
        <v>51</v>
      </c>
      <c r="F280" s="43"/>
    </row>
    <row r="281" spans="1:6" ht="12.75">
      <c r="A281" s="87"/>
      <c r="B281" s="50" t="s">
        <v>67</v>
      </c>
      <c r="C281" s="50"/>
      <c r="D281" s="44"/>
      <c r="E281" s="44"/>
      <c r="F281" s="44"/>
    </row>
    <row r="282" spans="1:6" ht="12.75">
      <c r="A282" s="87"/>
      <c r="B282" s="50"/>
      <c r="C282" s="50"/>
      <c r="D282" s="44"/>
      <c r="E282" s="44"/>
      <c r="F282" s="44"/>
    </row>
    <row r="283" spans="1:6" ht="12.75">
      <c r="A283" s="87"/>
      <c r="B283" s="50"/>
      <c r="C283" s="50"/>
      <c r="D283" s="44"/>
      <c r="E283" s="44"/>
      <c r="F283" s="44"/>
    </row>
    <row r="284" spans="1:6" ht="12.75">
      <c r="A284" s="87"/>
      <c r="B284" s="50"/>
      <c r="C284" s="50"/>
      <c r="D284" s="44"/>
      <c r="E284" s="44"/>
      <c r="F284" s="44"/>
    </row>
    <row r="285" spans="1:6" ht="12.75">
      <c r="A285" s="88"/>
      <c r="B285" s="51"/>
      <c r="C285" s="51"/>
      <c r="D285" s="45"/>
      <c r="E285" s="45"/>
      <c r="F285" s="45"/>
    </row>
    <row r="286" spans="1:6" ht="12.75">
      <c r="A286" s="43"/>
      <c r="B286" s="49" t="s">
        <v>76</v>
      </c>
      <c r="C286" s="49" t="s">
        <v>73</v>
      </c>
      <c r="D286" s="43">
        <v>2000</v>
      </c>
      <c r="E286" s="43" t="s">
        <v>51</v>
      </c>
      <c r="F286" s="43"/>
    </row>
    <row r="287" spans="1:6" ht="12.75">
      <c r="A287" s="87"/>
      <c r="B287" s="50" t="s">
        <v>67</v>
      </c>
      <c r="C287" s="50"/>
      <c r="D287" s="44"/>
      <c r="E287" s="44"/>
      <c r="F287" s="44"/>
    </row>
    <row r="288" spans="1:6" ht="12.75">
      <c r="A288" s="87"/>
      <c r="B288" s="50"/>
      <c r="C288" s="50"/>
      <c r="D288" s="44"/>
      <c r="E288" s="44"/>
      <c r="F288" s="44"/>
    </row>
    <row r="289" spans="1:6" ht="12.75">
      <c r="A289" s="87"/>
      <c r="B289" s="50"/>
      <c r="C289" s="50"/>
      <c r="D289" s="44"/>
      <c r="E289" s="44"/>
      <c r="F289" s="44"/>
    </row>
    <row r="290" spans="1:6" ht="12.75">
      <c r="A290" s="87"/>
      <c r="B290" s="50"/>
      <c r="C290" s="50"/>
      <c r="D290" s="44"/>
      <c r="E290" s="44"/>
      <c r="F290" s="44"/>
    </row>
    <row r="291" spans="1:6" ht="12.75">
      <c r="A291" s="88"/>
      <c r="B291" s="51"/>
      <c r="C291" s="51"/>
      <c r="D291" s="45"/>
      <c r="E291" s="45"/>
      <c r="F291" s="45"/>
    </row>
    <row r="292" spans="1:6" ht="12.75">
      <c r="A292" s="43"/>
      <c r="B292" s="49" t="s">
        <v>112</v>
      </c>
      <c r="C292" s="49" t="s">
        <v>114</v>
      </c>
      <c r="D292" s="43">
        <v>1974</v>
      </c>
      <c r="E292" s="43"/>
      <c r="F292" s="43"/>
    </row>
    <row r="293" spans="1:6" ht="12.75">
      <c r="A293" s="87"/>
      <c r="B293" s="50" t="s">
        <v>89</v>
      </c>
      <c r="C293" s="50"/>
      <c r="D293" s="44"/>
      <c r="E293" s="44"/>
      <c r="F293" s="44"/>
    </row>
    <row r="294" spans="1:6" ht="12.75">
      <c r="A294" s="87"/>
      <c r="B294" s="50"/>
      <c r="C294" s="50"/>
      <c r="D294" s="44"/>
      <c r="E294" s="44"/>
      <c r="F294" s="44"/>
    </row>
    <row r="295" spans="1:6" ht="12.75">
      <c r="A295" s="87"/>
      <c r="B295" s="50"/>
      <c r="C295" s="50"/>
      <c r="D295" s="44"/>
      <c r="E295" s="44"/>
      <c r="F295" s="44"/>
    </row>
    <row r="296" spans="1:6" ht="12.75">
      <c r="A296" s="87"/>
      <c r="B296" s="50"/>
      <c r="C296" s="50"/>
      <c r="D296" s="44"/>
      <c r="E296" s="44"/>
      <c r="F296" s="44"/>
    </row>
    <row r="297" spans="1:6" ht="12.75">
      <c r="A297" s="88"/>
      <c r="B297" s="51"/>
      <c r="C297" s="51"/>
      <c r="D297" s="45"/>
      <c r="E297" s="45"/>
      <c r="F297" s="45"/>
    </row>
    <row r="298" spans="1:6" ht="12.75">
      <c r="A298" s="43"/>
      <c r="B298" s="49" t="s">
        <v>112</v>
      </c>
      <c r="C298" s="49" t="s">
        <v>113</v>
      </c>
      <c r="D298" s="43">
        <v>1988</v>
      </c>
      <c r="E298" s="43"/>
      <c r="F298" s="43"/>
    </row>
    <row r="299" spans="1:6" ht="12.75">
      <c r="A299" s="87"/>
      <c r="B299" s="50" t="s">
        <v>89</v>
      </c>
      <c r="C299" s="50"/>
      <c r="D299" s="44"/>
      <c r="E299" s="44"/>
      <c r="F299" s="44"/>
    </row>
    <row r="300" spans="1:6" ht="12.75">
      <c r="A300" s="87"/>
      <c r="B300" s="50"/>
      <c r="C300" s="50"/>
      <c r="D300" s="44"/>
      <c r="E300" s="44"/>
      <c r="F300" s="44"/>
    </row>
    <row r="301" spans="1:6" ht="12.75">
      <c r="A301" s="87"/>
      <c r="B301" s="50"/>
      <c r="C301" s="50"/>
      <c r="D301" s="44"/>
      <c r="E301" s="44"/>
      <c r="F301" s="44"/>
    </row>
    <row r="302" spans="1:6" ht="12.75">
      <c r="A302" s="87"/>
      <c r="B302" s="50"/>
      <c r="C302" s="50"/>
      <c r="D302" s="44"/>
      <c r="E302" s="44"/>
      <c r="F302" s="44"/>
    </row>
    <row r="303" spans="1:6" ht="12.75">
      <c r="A303" s="88"/>
      <c r="B303" s="51"/>
      <c r="C303" s="51"/>
      <c r="D303" s="45"/>
      <c r="E303" s="45"/>
      <c r="F303" s="45"/>
    </row>
    <row r="304" spans="1:6" ht="12.75">
      <c r="A304" s="43"/>
      <c r="B304" s="49"/>
      <c r="C304" s="49"/>
      <c r="D304" s="43"/>
      <c r="E304" s="43"/>
      <c r="F304" s="43"/>
    </row>
    <row r="305" spans="1:6" ht="12.75">
      <c r="A305" s="87"/>
      <c r="B305" s="50"/>
      <c r="C305" s="50"/>
      <c r="D305" s="44"/>
      <c r="E305" s="44"/>
      <c r="F305" s="44"/>
    </row>
    <row r="306" spans="1:6" ht="12.75">
      <c r="A306" s="87"/>
      <c r="B306" s="50"/>
      <c r="C306" s="50"/>
      <c r="D306" s="44"/>
      <c r="E306" s="44"/>
      <c r="F306" s="44"/>
    </row>
    <row r="307" spans="1:6" ht="12.75">
      <c r="A307" s="87"/>
      <c r="B307" s="50"/>
      <c r="C307" s="50"/>
      <c r="D307" s="44"/>
      <c r="E307" s="44"/>
      <c r="F307" s="44"/>
    </row>
    <row r="308" spans="1:6" ht="12.75">
      <c r="A308" s="87"/>
      <c r="B308" s="50"/>
      <c r="C308" s="50"/>
      <c r="D308" s="44"/>
      <c r="E308" s="44"/>
      <c r="F308" s="44"/>
    </row>
    <row r="309" spans="1:6" ht="12.75">
      <c r="A309" s="88"/>
      <c r="B309" s="51"/>
      <c r="C309" s="51"/>
      <c r="D309" s="45"/>
      <c r="E309" s="45"/>
      <c r="F309" s="45"/>
    </row>
    <row r="310" spans="1:6" ht="12.75">
      <c r="A310" s="43"/>
      <c r="B310" s="49"/>
      <c r="C310" s="49"/>
      <c r="D310" s="43"/>
      <c r="E310" s="43"/>
      <c r="F310" s="43"/>
    </row>
    <row r="311" spans="1:6" ht="12.75">
      <c r="A311" s="87"/>
      <c r="B311" s="50"/>
      <c r="C311" s="50"/>
      <c r="D311" s="44"/>
      <c r="E311" s="44"/>
      <c r="F311" s="44"/>
    </row>
    <row r="312" spans="1:6" ht="12.75">
      <c r="A312" s="87"/>
      <c r="B312" s="50"/>
      <c r="C312" s="50"/>
      <c r="D312" s="44"/>
      <c r="E312" s="44"/>
      <c r="F312" s="44"/>
    </row>
    <row r="313" spans="1:6" ht="12.75">
      <c r="A313" s="87"/>
      <c r="B313" s="50"/>
      <c r="C313" s="50"/>
      <c r="D313" s="44"/>
      <c r="E313" s="44"/>
      <c r="F313" s="44"/>
    </row>
    <row r="314" spans="1:6" ht="12.75">
      <c r="A314" s="87"/>
      <c r="B314" s="50"/>
      <c r="C314" s="50"/>
      <c r="D314" s="44"/>
      <c r="E314" s="44"/>
      <c r="F314" s="44"/>
    </row>
    <row r="315" spans="1:6" ht="12.75">
      <c r="A315" s="88"/>
      <c r="B315" s="51"/>
      <c r="C315" s="51"/>
      <c r="D315" s="45"/>
      <c r="E315" s="45"/>
      <c r="F315" s="45"/>
    </row>
    <row r="316" spans="1:6" ht="12.75">
      <c r="A316" s="43"/>
      <c r="B316" s="49"/>
      <c r="C316" s="49"/>
      <c r="D316" s="43"/>
      <c r="E316" s="43"/>
      <c r="F316" s="43"/>
    </row>
    <row r="317" spans="1:6" ht="12.75">
      <c r="A317" s="87"/>
      <c r="B317" s="50"/>
      <c r="C317" s="50"/>
      <c r="D317" s="44"/>
      <c r="E317" s="44"/>
      <c r="F317" s="44"/>
    </row>
    <row r="318" spans="1:6" ht="12.75">
      <c r="A318" s="87"/>
      <c r="B318" s="50"/>
      <c r="C318" s="50"/>
      <c r="D318" s="44"/>
      <c r="E318" s="44"/>
      <c r="F318" s="44"/>
    </row>
    <row r="319" spans="1:6" ht="12.75">
      <c r="A319" s="87"/>
      <c r="B319" s="50"/>
      <c r="C319" s="50"/>
      <c r="D319" s="44"/>
      <c r="E319" s="44"/>
      <c r="F319" s="44"/>
    </row>
    <row r="320" spans="1:6" ht="12.75">
      <c r="A320" s="87"/>
      <c r="B320" s="50"/>
      <c r="C320" s="50"/>
      <c r="D320" s="44"/>
      <c r="E320" s="44"/>
      <c r="F320" s="44"/>
    </row>
    <row r="321" spans="1:6" ht="12.75">
      <c r="A321" s="88"/>
      <c r="B321" s="51"/>
      <c r="C321" s="51"/>
      <c r="D321" s="45"/>
      <c r="E321" s="45"/>
      <c r="F321" s="45"/>
    </row>
    <row r="322" spans="1:6" ht="12.75">
      <c r="A322" s="43"/>
      <c r="B322" s="49"/>
      <c r="C322" s="49"/>
      <c r="D322" s="43"/>
      <c r="E322" s="43"/>
      <c r="F322" s="43"/>
    </row>
    <row r="323" spans="1:6" ht="12.75">
      <c r="A323" s="87"/>
      <c r="B323" s="50"/>
      <c r="C323" s="50"/>
      <c r="D323" s="44"/>
      <c r="E323" s="44"/>
      <c r="F323" s="44"/>
    </row>
    <row r="324" spans="1:6" ht="12.75">
      <c r="A324" s="87"/>
      <c r="B324" s="50"/>
      <c r="C324" s="50"/>
      <c r="D324" s="44"/>
      <c r="E324" s="44"/>
      <c r="F324" s="44"/>
    </row>
    <row r="325" spans="1:6" ht="12.75">
      <c r="A325" s="87"/>
      <c r="B325" s="50"/>
      <c r="C325" s="50"/>
      <c r="D325" s="44"/>
      <c r="E325" s="44"/>
      <c r="F325" s="44"/>
    </row>
    <row r="326" spans="1:6" ht="12.75">
      <c r="A326" s="87"/>
      <c r="B326" s="50"/>
      <c r="C326" s="50"/>
      <c r="D326" s="44"/>
      <c r="E326" s="44"/>
      <c r="F326" s="44"/>
    </row>
    <row r="327" spans="1:6" ht="12.75">
      <c r="A327" s="88"/>
      <c r="B327" s="51"/>
      <c r="C327" s="51"/>
      <c r="D327" s="45"/>
      <c r="E327" s="45"/>
      <c r="F327" s="45"/>
    </row>
    <row r="328" spans="1:6" ht="12.75">
      <c r="A328" s="43"/>
      <c r="B328" s="49"/>
      <c r="C328" s="49"/>
      <c r="D328" s="43"/>
      <c r="E328" s="43"/>
      <c r="F328" s="43"/>
    </row>
    <row r="329" spans="1:6" ht="12.75">
      <c r="A329" s="87"/>
      <c r="B329" s="50"/>
      <c r="C329" s="50"/>
      <c r="D329" s="44"/>
      <c r="E329" s="44"/>
      <c r="F329" s="44"/>
    </row>
    <row r="330" spans="1:6" ht="12.75">
      <c r="A330" s="87"/>
      <c r="B330" s="50"/>
      <c r="C330" s="50"/>
      <c r="D330" s="44"/>
      <c r="E330" s="44"/>
      <c r="F330" s="44"/>
    </row>
    <row r="331" spans="1:6" ht="12.75">
      <c r="A331" s="87"/>
      <c r="B331" s="50"/>
      <c r="C331" s="50"/>
      <c r="D331" s="44"/>
      <c r="E331" s="44"/>
      <c r="F331" s="44"/>
    </row>
    <row r="332" spans="1:6" ht="12.75">
      <c r="A332" s="87"/>
      <c r="B332" s="50"/>
      <c r="C332" s="50"/>
      <c r="D332" s="44"/>
      <c r="E332" s="44"/>
      <c r="F332" s="44"/>
    </row>
    <row r="333" spans="1:6" ht="12.75">
      <c r="A333" s="88"/>
      <c r="B333" s="51"/>
      <c r="C333" s="51"/>
      <c r="D333" s="45"/>
      <c r="E333" s="45"/>
      <c r="F333" s="45"/>
    </row>
    <row r="334" spans="1:6" ht="12.75">
      <c r="A334" s="43"/>
      <c r="B334" s="49"/>
      <c r="C334" s="49"/>
      <c r="D334" s="43"/>
      <c r="E334" s="43"/>
      <c r="F334" s="43"/>
    </row>
    <row r="335" spans="1:6" ht="12.75">
      <c r="A335" s="87"/>
      <c r="B335" s="50"/>
      <c r="C335" s="50"/>
      <c r="D335" s="44"/>
      <c r="E335" s="44"/>
      <c r="F335" s="44"/>
    </row>
    <row r="336" spans="1:6" ht="12.75">
      <c r="A336" s="87"/>
      <c r="B336" s="50"/>
      <c r="C336" s="50"/>
      <c r="D336" s="44"/>
      <c r="E336" s="44"/>
      <c r="F336" s="44"/>
    </row>
    <row r="337" spans="1:6" ht="12.75">
      <c r="A337" s="87"/>
      <c r="B337" s="50"/>
      <c r="C337" s="50"/>
      <c r="D337" s="44"/>
      <c r="E337" s="44"/>
      <c r="F337" s="44"/>
    </row>
    <row r="338" spans="1:6" ht="12.75">
      <c r="A338" s="87"/>
      <c r="B338" s="50"/>
      <c r="C338" s="50"/>
      <c r="D338" s="44"/>
      <c r="E338" s="44"/>
      <c r="F338" s="44"/>
    </row>
    <row r="339" spans="1:6" ht="12.75">
      <c r="A339" s="88"/>
      <c r="B339" s="51"/>
      <c r="C339" s="51"/>
      <c r="D339" s="45"/>
      <c r="E339" s="45"/>
      <c r="F339" s="45"/>
    </row>
    <row r="340" spans="1:6" ht="12.75">
      <c r="A340" s="43"/>
      <c r="B340" s="49"/>
      <c r="C340" s="49"/>
      <c r="D340" s="43"/>
      <c r="E340" s="43"/>
      <c r="F340" s="43"/>
    </row>
    <row r="341" spans="1:6" ht="12.75">
      <c r="A341" s="87"/>
      <c r="B341" s="50"/>
      <c r="C341" s="50"/>
      <c r="D341" s="44"/>
      <c r="E341" s="44"/>
      <c r="F341" s="44"/>
    </row>
    <row r="342" spans="1:6" ht="12.75">
      <c r="A342" s="87"/>
      <c r="B342" s="50"/>
      <c r="C342" s="50"/>
      <c r="D342" s="44"/>
      <c r="E342" s="44"/>
      <c r="F342" s="44"/>
    </row>
    <row r="343" spans="1:6" ht="12.75">
      <c r="A343" s="87"/>
      <c r="B343" s="50"/>
      <c r="C343" s="50"/>
      <c r="D343" s="44"/>
      <c r="E343" s="44"/>
      <c r="F343" s="44"/>
    </row>
    <row r="344" spans="1:6" ht="12.75">
      <c r="A344" s="87"/>
      <c r="B344" s="50"/>
      <c r="C344" s="50"/>
      <c r="D344" s="44"/>
      <c r="E344" s="44"/>
      <c r="F344" s="44"/>
    </row>
    <row r="345" spans="1:6" ht="12.75">
      <c r="A345" s="88"/>
      <c r="B345" s="51"/>
      <c r="C345" s="51"/>
      <c r="D345" s="45"/>
      <c r="E345" s="45"/>
      <c r="F345" s="45"/>
    </row>
    <row r="346" spans="1:6" ht="12.75">
      <c r="A346" s="43"/>
      <c r="B346" s="49"/>
      <c r="C346" s="49"/>
      <c r="D346" s="43"/>
      <c r="E346" s="43"/>
      <c r="F346" s="43"/>
    </row>
    <row r="347" spans="1:6" ht="12.75">
      <c r="A347" s="87"/>
      <c r="B347" s="50"/>
      <c r="C347" s="50"/>
      <c r="D347" s="44"/>
      <c r="E347" s="44"/>
      <c r="F347" s="44"/>
    </row>
    <row r="348" spans="1:6" ht="12.75">
      <c r="A348" s="87"/>
      <c r="B348" s="50"/>
      <c r="C348" s="50"/>
      <c r="D348" s="44"/>
      <c r="E348" s="44"/>
      <c r="F348" s="44"/>
    </row>
    <row r="349" spans="1:6" ht="12.75">
      <c r="A349" s="87"/>
      <c r="B349" s="50"/>
      <c r="C349" s="50"/>
      <c r="D349" s="44"/>
      <c r="E349" s="44"/>
      <c r="F349" s="44"/>
    </row>
    <row r="350" spans="1:6" ht="12.75">
      <c r="A350" s="87"/>
      <c r="B350" s="50"/>
      <c r="C350" s="50"/>
      <c r="D350" s="44"/>
      <c r="E350" s="44"/>
      <c r="F350" s="44"/>
    </row>
    <row r="351" spans="1:6" ht="12.75">
      <c r="A351" s="88"/>
      <c r="B351" s="51"/>
      <c r="C351" s="51"/>
      <c r="D351" s="45"/>
      <c r="E351" s="45"/>
      <c r="F351" s="45"/>
    </row>
    <row r="352" spans="1:6" ht="12.75">
      <c r="A352" s="43"/>
      <c r="B352" s="49"/>
      <c r="C352" s="49"/>
      <c r="D352" s="43"/>
      <c r="E352" s="43"/>
      <c r="F352" s="43"/>
    </row>
    <row r="353" spans="1:6" ht="12.75">
      <c r="A353" s="87"/>
      <c r="B353" s="50"/>
      <c r="C353" s="50"/>
      <c r="D353" s="44"/>
      <c r="E353" s="44"/>
      <c r="F353" s="44"/>
    </row>
    <row r="354" spans="1:6" ht="12.75">
      <c r="A354" s="87"/>
      <c r="B354" s="50"/>
      <c r="C354" s="50"/>
      <c r="D354" s="44"/>
      <c r="E354" s="44"/>
      <c r="F354" s="44"/>
    </row>
    <row r="355" spans="1:6" ht="12.75">
      <c r="A355" s="87"/>
      <c r="B355" s="50"/>
      <c r="C355" s="50"/>
      <c r="D355" s="44"/>
      <c r="E355" s="44"/>
      <c r="F355" s="44"/>
    </row>
    <row r="356" spans="1:6" ht="12.75">
      <c r="A356" s="87"/>
      <c r="B356" s="50"/>
      <c r="C356" s="50"/>
      <c r="D356" s="44"/>
      <c r="E356" s="44"/>
      <c r="F356" s="44"/>
    </row>
    <row r="357" spans="1:6" ht="12.75">
      <c r="A357" s="88"/>
      <c r="B357" s="51"/>
      <c r="C357" s="51"/>
      <c r="D357" s="45"/>
      <c r="E357" s="45"/>
      <c r="F357" s="45"/>
    </row>
    <row r="358" spans="1:6" ht="12.75">
      <c r="A358" s="43"/>
      <c r="B358" s="49"/>
      <c r="C358" s="49"/>
      <c r="D358" s="43"/>
      <c r="E358" s="43"/>
      <c r="F358" s="43"/>
    </row>
    <row r="359" spans="1:6" ht="12.75">
      <c r="A359" s="87"/>
      <c r="B359" s="50"/>
      <c r="C359" s="50"/>
      <c r="D359" s="44"/>
      <c r="E359" s="44"/>
      <c r="F359" s="44"/>
    </row>
    <row r="360" spans="1:6" ht="12.75">
      <c r="A360" s="87"/>
      <c r="B360" s="50"/>
      <c r="C360" s="50"/>
      <c r="D360" s="44"/>
      <c r="E360" s="44"/>
      <c r="F360" s="44"/>
    </row>
    <row r="361" spans="1:6" ht="12.75">
      <c r="A361" s="87"/>
      <c r="B361" s="50"/>
      <c r="C361" s="50"/>
      <c r="D361" s="44"/>
      <c r="E361" s="44"/>
      <c r="F361" s="44"/>
    </row>
    <row r="362" spans="1:6" ht="12.75">
      <c r="A362" s="87"/>
      <c r="B362" s="50"/>
      <c r="C362" s="50"/>
      <c r="D362" s="44"/>
      <c r="E362" s="44"/>
      <c r="F362" s="44"/>
    </row>
    <row r="363" spans="1:6" ht="12.75">
      <c r="A363" s="88"/>
      <c r="B363" s="51"/>
      <c r="C363" s="51"/>
      <c r="D363" s="45"/>
      <c r="E363" s="45"/>
      <c r="F363" s="45"/>
    </row>
    <row r="364" spans="1:6" ht="12.75">
      <c r="A364" s="43"/>
      <c r="B364" s="49"/>
      <c r="C364" s="49"/>
      <c r="D364" s="43"/>
      <c r="E364" s="43"/>
      <c r="F364" s="43"/>
    </row>
    <row r="365" spans="1:6" ht="12.75">
      <c r="A365" s="87"/>
      <c r="B365" s="50"/>
      <c r="C365" s="50"/>
      <c r="D365" s="44"/>
      <c r="E365" s="44"/>
      <c r="F365" s="44"/>
    </row>
    <row r="366" spans="1:6" ht="12.75">
      <c r="A366" s="87"/>
      <c r="B366" s="50"/>
      <c r="C366" s="50"/>
      <c r="D366" s="44"/>
      <c r="E366" s="44"/>
      <c r="F366" s="44"/>
    </row>
    <row r="367" spans="1:6" ht="12.75">
      <c r="A367" s="87"/>
      <c r="B367" s="50"/>
      <c r="C367" s="50"/>
      <c r="D367" s="44"/>
      <c r="E367" s="44"/>
      <c r="F367" s="44"/>
    </row>
    <row r="368" spans="1:6" ht="12.75">
      <c r="A368" s="87"/>
      <c r="B368" s="50"/>
      <c r="C368" s="50"/>
      <c r="D368" s="44"/>
      <c r="E368" s="44"/>
      <c r="F368" s="44"/>
    </row>
    <row r="369" spans="1:6" ht="12.75">
      <c r="A369" s="88"/>
      <c r="B369" s="51"/>
      <c r="C369" s="51"/>
      <c r="D369" s="45"/>
      <c r="E369" s="45"/>
      <c r="F369" s="45"/>
    </row>
    <row r="370" spans="1:6" ht="12.75">
      <c r="A370" s="43"/>
      <c r="B370" s="49"/>
      <c r="C370" s="49"/>
      <c r="D370" s="43"/>
      <c r="E370" s="43"/>
      <c r="F370" s="43"/>
    </row>
    <row r="371" spans="1:6" ht="12.75">
      <c r="A371" s="87"/>
      <c r="B371" s="50"/>
      <c r="C371" s="50"/>
      <c r="D371" s="44"/>
      <c r="E371" s="44"/>
      <c r="F371" s="44"/>
    </row>
    <row r="372" spans="1:6" ht="12.75">
      <c r="A372" s="87"/>
      <c r="B372" s="50"/>
      <c r="C372" s="50"/>
      <c r="D372" s="44"/>
      <c r="E372" s="44"/>
      <c r="F372" s="44"/>
    </row>
    <row r="373" spans="1:6" ht="12.75">
      <c r="A373" s="87"/>
      <c r="B373" s="50"/>
      <c r="C373" s="50"/>
      <c r="D373" s="44"/>
      <c r="E373" s="44"/>
      <c r="F373" s="44"/>
    </row>
    <row r="374" spans="1:6" ht="12.75">
      <c r="A374" s="87"/>
      <c r="B374" s="50"/>
      <c r="C374" s="50"/>
      <c r="D374" s="44"/>
      <c r="E374" s="44"/>
      <c r="F374" s="44"/>
    </row>
    <row r="375" spans="1:6" ht="12.75">
      <c r="A375" s="88"/>
      <c r="B375" s="51"/>
      <c r="C375" s="51"/>
      <c r="D375" s="45"/>
      <c r="E375" s="45"/>
      <c r="F375" s="45"/>
    </row>
    <row r="376" spans="1:6" ht="12.75">
      <c r="A376" s="43"/>
      <c r="B376" s="49"/>
      <c r="C376" s="49"/>
      <c r="D376" s="43"/>
      <c r="E376" s="43"/>
      <c r="F376" s="43"/>
    </row>
    <row r="377" spans="1:6" ht="12.75">
      <c r="A377" s="87"/>
      <c r="B377" s="50"/>
      <c r="C377" s="50"/>
      <c r="D377" s="44"/>
      <c r="E377" s="44"/>
      <c r="F377" s="44"/>
    </row>
    <row r="378" spans="1:6" ht="12.75">
      <c r="A378" s="87"/>
      <c r="B378" s="50"/>
      <c r="C378" s="50"/>
      <c r="D378" s="44"/>
      <c r="E378" s="44"/>
      <c r="F378" s="44"/>
    </row>
    <row r="379" spans="1:6" ht="12.75">
      <c r="A379" s="87"/>
      <c r="B379" s="50"/>
      <c r="C379" s="50"/>
      <c r="D379" s="44"/>
      <c r="E379" s="44"/>
      <c r="F379" s="44"/>
    </row>
    <row r="380" spans="1:6" ht="12.75">
      <c r="A380" s="87"/>
      <c r="B380" s="50"/>
      <c r="C380" s="50"/>
      <c r="D380" s="44"/>
      <c r="E380" s="44"/>
      <c r="F380" s="44"/>
    </row>
    <row r="381" spans="1:6" ht="12.75">
      <c r="A381" s="88"/>
      <c r="B381" s="51"/>
      <c r="C381" s="51"/>
      <c r="D381" s="45"/>
      <c r="E381" s="45"/>
      <c r="F381" s="45"/>
    </row>
    <row r="382" spans="1:6" ht="12.75">
      <c r="A382" s="43"/>
      <c r="B382" s="49"/>
      <c r="C382" s="49"/>
      <c r="D382" s="43"/>
      <c r="E382" s="43"/>
      <c r="F382" s="43"/>
    </row>
    <row r="383" spans="1:6" ht="12.75">
      <c r="A383" s="87"/>
      <c r="B383" s="50"/>
      <c r="C383" s="50"/>
      <c r="D383" s="44"/>
      <c r="E383" s="44"/>
      <c r="F383" s="44"/>
    </row>
    <row r="384" spans="1:6" ht="12.75">
      <c r="A384" s="87"/>
      <c r="B384" s="50"/>
      <c r="C384" s="50"/>
      <c r="D384" s="44"/>
      <c r="E384" s="44"/>
      <c r="F384" s="44"/>
    </row>
    <row r="385" spans="1:6" ht="12.75">
      <c r="A385" s="87"/>
      <c r="B385" s="50"/>
      <c r="C385" s="50"/>
      <c r="D385" s="44"/>
      <c r="E385" s="44"/>
      <c r="F385" s="44"/>
    </row>
    <row r="386" spans="1:6" ht="12.75">
      <c r="A386" s="87"/>
      <c r="B386" s="50"/>
      <c r="C386" s="50"/>
      <c r="D386" s="44"/>
      <c r="E386" s="44"/>
      <c r="F386" s="44"/>
    </row>
    <row r="387" spans="1:6" ht="12.75">
      <c r="A387" s="88"/>
      <c r="B387" s="51"/>
      <c r="C387" s="51"/>
      <c r="D387" s="45"/>
      <c r="E387" s="45"/>
      <c r="F387" s="45"/>
    </row>
    <row r="388" spans="1:6" ht="12.75">
      <c r="A388" s="43"/>
      <c r="B388" s="49"/>
      <c r="C388" s="49"/>
      <c r="D388" s="43"/>
      <c r="E388" s="43"/>
      <c r="F388" s="43"/>
    </row>
    <row r="389" spans="1:6" ht="12.75">
      <c r="A389" s="87"/>
      <c r="B389" s="50"/>
      <c r="C389" s="50"/>
      <c r="D389" s="44"/>
      <c r="E389" s="44"/>
      <c r="F389" s="44"/>
    </row>
    <row r="390" spans="1:6" ht="12.75">
      <c r="A390" s="87"/>
      <c r="B390" s="50"/>
      <c r="C390" s="50"/>
      <c r="D390" s="44"/>
      <c r="E390" s="44"/>
      <c r="F390" s="44"/>
    </row>
    <row r="391" spans="1:6" ht="12.75">
      <c r="A391" s="87"/>
      <c r="B391" s="50"/>
      <c r="C391" s="50"/>
      <c r="D391" s="44"/>
      <c r="E391" s="44"/>
      <c r="F391" s="44"/>
    </row>
    <row r="392" spans="1:6" ht="12.75">
      <c r="A392" s="87"/>
      <c r="B392" s="50"/>
      <c r="C392" s="50"/>
      <c r="D392" s="44"/>
      <c r="E392" s="44"/>
      <c r="F392" s="44"/>
    </row>
    <row r="393" spans="1:6" ht="12.75">
      <c r="A393" s="88"/>
      <c r="B393" s="51"/>
      <c r="C393" s="51"/>
      <c r="D393" s="45"/>
      <c r="E393" s="45"/>
      <c r="F393" s="45"/>
    </row>
    <row r="394" spans="1:6" ht="12.75">
      <c r="A394" s="43"/>
      <c r="B394" s="49"/>
      <c r="C394" s="49"/>
      <c r="D394" s="43"/>
      <c r="E394" s="43"/>
      <c r="F394" s="43"/>
    </row>
    <row r="395" spans="1:6" ht="12.75">
      <c r="A395" s="87"/>
      <c r="B395" s="50"/>
      <c r="C395" s="50"/>
      <c r="D395" s="44"/>
      <c r="E395" s="44"/>
      <c r="F395" s="44"/>
    </row>
    <row r="396" spans="1:6" ht="12.75">
      <c r="A396" s="87"/>
      <c r="B396" s="50"/>
      <c r="C396" s="50"/>
      <c r="D396" s="44"/>
      <c r="E396" s="44"/>
      <c r="F396" s="44"/>
    </row>
    <row r="397" spans="1:6" ht="12.75">
      <c r="A397" s="87"/>
      <c r="B397" s="50"/>
      <c r="C397" s="50"/>
      <c r="D397" s="44"/>
      <c r="E397" s="44"/>
      <c r="F397" s="44"/>
    </row>
    <row r="398" spans="1:6" ht="12.75">
      <c r="A398" s="87"/>
      <c r="B398" s="50"/>
      <c r="C398" s="50"/>
      <c r="D398" s="44"/>
      <c r="E398" s="44"/>
      <c r="F398" s="44"/>
    </row>
    <row r="399" spans="1:6" ht="12.75">
      <c r="A399" s="88"/>
      <c r="B399" s="51"/>
      <c r="C399" s="51"/>
      <c r="D399" s="45"/>
      <c r="E399" s="45"/>
      <c r="F399" s="45"/>
    </row>
    <row r="400" spans="1:6" ht="12.75">
      <c r="A400" s="43"/>
      <c r="B400" s="49"/>
      <c r="C400" s="49"/>
      <c r="D400" s="43"/>
      <c r="E400" s="43"/>
      <c r="F400" s="43"/>
    </row>
    <row r="401" spans="1:6" ht="12.75">
      <c r="A401" s="87"/>
      <c r="B401" s="50"/>
      <c r="C401" s="50"/>
      <c r="D401" s="44"/>
      <c r="E401" s="44"/>
      <c r="F401" s="44"/>
    </row>
    <row r="402" spans="1:6" ht="12.75">
      <c r="A402" s="87"/>
      <c r="B402" s="50"/>
      <c r="C402" s="50"/>
      <c r="D402" s="44"/>
      <c r="E402" s="44"/>
      <c r="F402" s="44"/>
    </row>
    <row r="403" spans="1:6" ht="12.75">
      <c r="A403" s="87"/>
      <c r="B403" s="50"/>
      <c r="C403" s="50"/>
      <c r="D403" s="44"/>
      <c r="E403" s="44"/>
      <c r="F403" s="44"/>
    </row>
    <row r="404" spans="1:6" ht="12.75">
      <c r="A404" s="87"/>
      <c r="B404" s="50"/>
      <c r="C404" s="50"/>
      <c r="D404" s="44"/>
      <c r="E404" s="44"/>
      <c r="F404" s="44"/>
    </row>
    <row r="405" spans="1:6" ht="12.75">
      <c r="A405" s="88"/>
      <c r="B405" s="51"/>
      <c r="C405" s="51"/>
      <c r="D405" s="45"/>
      <c r="E405" s="45"/>
      <c r="F405" s="45"/>
    </row>
    <row r="406" spans="1:6" ht="12.75">
      <c r="A406" s="43"/>
      <c r="B406" s="49"/>
      <c r="C406" s="49"/>
      <c r="D406" s="43"/>
      <c r="E406" s="43"/>
      <c r="F406" s="43"/>
    </row>
    <row r="407" spans="1:6" ht="12.75">
      <c r="A407" s="87"/>
      <c r="B407" s="50"/>
      <c r="C407" s="50"/>
      <c r="D407" s="44"/>
      <c r="E407" s="44"/>
      <c r="F407" s="44"/>
    </row>
    <row r="408" spans="1:6" ht="12.75">
      <c r="A408" s="87"/>
      <c r="B408" s="50"/>
      <c r="C408" s="50"/>
      <c r="D408" s="44"/>
      <c r="E408" s="44"/>
      <c r="F408" s="44"/>
    </row>
    <row r="409" spans="1:6" ht="12.75">
      <c r="A409" s="87"/>
      <c r="B409" s="50"/>
      <c r="C409" s="50"/>
      <c r="D409" s="44"/>
      <c r="E409" s="44"/>
      <c r="F409" s="44"/>
    </row>
    <row r="410" spans="1:6" ht="12.75">
      <c r="A410" s="87"/>
      <c r="B410" s="50"/>
      <c r="C410" s="50"/>
      <c r="D410" s="44"/>
      <c r="E410" s="44"/>
      <c r="F410" s="44"/>
    </row>
    <row r="411" spans="1:6" ht="12.75">
      <c r="A411" s="88"/>
      <c r="B411" s="51"/>
      <c r="C411" s="51"/>
      <c r="D411" s="45"/>
      <c r="E411" s="45"/>
      <c r="F411" s="45"/>
    </row>
    <row r="412" spans="1:6" ht="12.75">
      <c r="A412" s="43"/>
      <c r="B412" s="49"/>
      <c r="C412" s="49"/>
      <c r="D412" s="43"/>
      <c r="E412" s="43"/>
      <c r="F412" s="43"/>
    </row>
    <row r="413" spans="1:6" ht="12.75">
      <c r="A413" s="87"/>
      <c r="B413" s="50"/>
      <c r="C413" s="50"/>
      <c r="D413" s="44"/>
      <c r="E413" s="44"/>
      <c r="F413" s="44"/>
    </row>
    <row r="414" spans="1:6" ht="12.75">
      <c r="A414" s="87"/>
      <c r="B414" s="50"/>
      <c r="C414" s="50"/>
      <c r="D414" s="44"/>
      <c r="E414" s="44"/>
      <c r="F414" s="44"/>
    </row>
    <row r="415" spans="1:6" ht="12.75">
      <c r="A415" s="87"/>
      <c r="B415" s="50"/>
      <c r="C415" s="50"/>
      <c r="D415" s="44"/>
      <c r="E415" s="44"/>
      <c r="F415" s="44"/>
    </row>
    <row r="416" spans="1:6" ht="12.75">
      <c r="A416" s="87"/>
      <c r="B416" s="50"/>
      <c r="C416" s="50"/>
      <c r="D416" s="44"/>
      <c r="E416" s="44"/>
      <c r="F416" s="44"/>
    </row>
    <row r="417" spans="1:6" ht="12.75">
      <c r="A417" s="88"/>
      <c r="B417" s="51"/>
      <c r="C417" s="51"/>
      <c r="D417" s="45"/>
      <c r="E417" s="45"/>
      <c r="F417" s="45"/>
    </row>
    <row r="418" spans="1:6" ht="12.75">
      <c r="A418" s="43"/>
      <c r="B418" s="49"/>
      <c r="C418" s="49"/>
      <c r="D418" s="43"/>
      <c r="E418" s="43"/>
      <c r="F418" s="43"/>
    </row>
    <row r="419" spans="1:6" ht="12.75">
      <c r="A419" s="87"/>
      <c r="B419" s="50"/>
      <c r="C419" s="50"/>
      <c r="D419" s="44"/>
      <c r="E419" s="44"/>
      <c r="F419" s="44"/>
    </row>
    <row r="420" spans="1:6" ht="12.75">
      <c r="A420" s="87"/>
      <c r="B420" s="50"/>
      <c r="C420" s="50"/>
      <c r="D420" s="44"/>
      <c r="E420" s="44"/>
      <c r="F420" s="44"/>
    </row>
    <row r="421" spans="1:6" ht="12.75">
      <c r="A421" s="87"/>
      <c r="B421" s="50"/>
      <c r="C421" s="50"/>
      <c r="D421" s="44"/>
      <c r="E421" s="44"/>
      <c r="F421" s="44"/>
    </row>
    <row r="422" spans="1:6" ht="12.75">
      <c r="A422" s="87"/>
      <c r="B422" s="50"/>
      <c r="C422" s="50"/>
      <c r="D422" s="44"/>
      <c r="E422" s="44"/>
      <c r="F422" s="44"/>
    </row>
    <row r="423" spans="1:6" ht="12.75">
      <c r="A423" s="88"/>
      <c r="B423" s="51"/>
      <c r="C423" s="51"/>
      <c r="D423" s="45"/>
      <c r="E423" s="45"/>
      <c r="F423" s="45"/>
    </row>
    <row r="424" spans="1:6" ht="12.75">
      <c r="A424" s="43"/>
      <c r="B424" s="49"/>
      <c r="C424" s="49"/>
      <c r="D424" s="43"/>
      <c r="E424" s="43"/>
      <c r="F424" s="43"/>
    </row>
    <row r="425" spans="1:6" ht="12.75">
      <c r="A425" s="87"/>
      <c r="B425" s="50"/>
      <c r="C425" s="50"/>
      <c r="D425" s="44"/>
      <c r="E425" s="44"/>
      <c r="F425" s="44"/>
    </row>
    <row r="426" spans="1:6" ht="12.75">
      <c r="A426" s="87"/>
      <c r="B426" s="50"/>
      <c r="C426" s="50"/>
      <c r="D426" s="44"/>
      <c r="E426" s="44"/>
      <c r="F426" s="44"/>
    </row>
    <row r="427" spans="1:6" ht="12.75">
      <c r="A427" s="87"/>
      <c r="B427" s="50"/>
      <c r="C427" s="50"/>
      <c r="D427" s="44"/>
      <c r="E427" s="44"/>
      <c r="F427" s="44"/>
    </row>
    <row r="428" spans="1:6" ht="12.75">
      <c r="A428" s="87"/>
      <c r="B428" s="50"/>
      <c r="C428" s="50"/>
      <c r="D428" s="44"/>
      <c r="E428" s="44"/>
      <c r="F428" s="44"/>
    </row>
    <row r="429" spans="1:6" ht="12.75">
      <c r="A429" s="88"/>
      <c r="B429" s="51"/>
      <c r="C429" s="51"/>
      <c r="D429" s="45"/>
      <c r="E429" s="45"/>
      <c r="F429" s="45"/>
    </row>
    <row r="430" spans="1:6" ht="12.75">
      <c r="A430" s="43"/>
      <c r="B430" s="49"/>
      <c r="C430" s="49"/>
      <c r="D430" s="43"/>
      <c r="E430" s="43"/>
      <c r="F430" s="43"/>
    </row>
    <row r="431" spans="1:6" ht="12.75">
      <c r="A431" s="87"/>
      <c r="B431" s="50"/>
      <c r="C431" s="50"/>
      <c r="D431" s="44"/>
      <c r="E431" s="44"/>
      <c r="F431" s="44"/>
    </row>
    <row r="432" spans="1:6" ht="12.75">
      <c r="A432" s="87"/>
      <c r="B432" s="50"/>
      <c r="C432" s="50"/>
      <c r="D432" s="44"/>
      <c r="E432" s="44"/>
      <c r="F432" s="44"/>
    </row>
    <row r="433" spans="1:6" ht="12.75">
      <c r="A433" s="87"/>
      <c r="B433" s="50"/>
      <c r="C433" s="50"/>
      <c r="D433" s="44"/>
      <c r="E433" s="44"/>
      <c r="F433" s="44"/>
    </row>
    <row r="434" spans="1:6" ht="12.75">
      <c r="A434" s="87"/>
      <c r="B434" s="50"/>
      <c r="C434" s="50"/>
      <c r="D434" s="44"/>
      <c r="E434" s="44"/>
      <c r="F434" s="44"/>
    </row>
    <row r="435" spans="1:6" ht="12.75">
      <c r="A435" s="88"/>
      <c r="B435" s="51"/>
      <c r="C435" s="51"/>
      <c r="D435" s="45"/>
      <c r="E435" s="45"/>
      <c r="F435" s="45"/>
    </row>
    <row r="436" spans="1:6" ht="12.75">
      <c r="A436" s="43"/>
      <c r="B436" s="49"/>
      <c r="C436" s="49"/>
      <c r="D436" s="43"/>
      <c r="E436" s="43"/>
      <c r="F436" s="43"/>
    </row>
    <row r="437" spans="1:6" ht="12.75">
      <c r="A437" s="87"/>
      <c r="B437" s="50"/>
      <c r="C437" s="50"/>
      <c r="D437" s="44"/>
      <c r="E437" s="44"/>
      <c r="F437" s="44"/>
    </row>
    <row r="438" spans="1:6" ht="12.75">
      <c r="A438" s="87"/>
      <c r="B438" s="50"/>
      <c r="C438" s="50"/>
      <c r="D438" s="44"/>
      <c r="E438" s="44"/>
      <c r="F438" s="44"/>
    </row>
    <row r="439" spans="1:6" ht="12.75">
      <c r="A439" s="87"/>
      <c r="B439" s="50"/>
      <c r="C439" s="50"/>
      <c r="D439" s="44"/>
      <c r="E439" s="44"/>
      <c r="F439" s="44"/>
    </row>
    <row r="440" spans="1:6" ht="12.75">
      <c r="A440" s="87"/>
      <c r="B440" s="50"/>
      <c r="C440" s="50"/>
      <c r="D440" s="44"/>
      <c r="E440" s="44"/>
      <c r="F440" s="44"/>
    </row>
    <row r="441" spans="1:6" ht="12.75">
      <c r="A441" s="88"/>
      <c r="B441" s="51"/>
      <c r="C441" s="51"/>
      <c r="D441" s="45"/>
      <c r="E441" s="45"/>
      <c r="F441" s="45"/>
    </row>
    <row r="442" spans="1:6" ht="12.75">
      <c r="A442" s="43"/>
      <c r="B442" s="49"/>
      <c r="C442" s="49"/>
      <c r="D442" s="43"/>
      <c r="E442" s="43"/>
      <c r="F442" s="43"/>
    </row>
    <row r="443" spans="1:6" ht="12.75">
      <c r="A443" s="87"/>
      <c r="B443" s="50"/>
      <c r="C443" s="50"/>
      <c r="D443" s="44"/>
      <c r="E443" s="44"/>
      <c r="F443" s="44"/>
    </row>
    <row r="444" spans="1:6" ht="12.75">
      <c r="A444" s="87"/>
      <c r="B444" s="50"/>
      <c r="C444" s="50"/>
      <c r="D444" s="44"/>
      <c r="E444" s="44"/>
      <c r="F444" s="44"/>
    </row>
    <row r="445" spans="1:6" ht="12.75">
      <c r="A445" s="87"/>
      <c r="B445" s="50"/>
      <c r="C445" s="50"/>
      <c r="D445" s="44"/>
      <c r="E445" s="44"/>
      <c r="F445" s="44"/>
    </row>
    <row r="446" spans="1:6" ht="12.75">
      <c r="A446" s="87"/>
      <c r="B446" s="50"/>
      <c r="C446" s="50"/>
      <c r="D446" s="44"/>
      <c r="E446" s="44"/>
      <c r="F446" s="44"/>
    </row>
    <row r="447" spans="1:6" ht="12.75">
      <c r="A447" s="88"/>
      <c r="B447" s="51"/>
      <c r="C447" s="51"/>
      <c r="D447" s="45"/>
      <c r="E447" s="45"/>
      <c r="F447" s="45"/>
    </row>
    <row r="448" spans="1:6" ht="12.75">
      <c r="A448" s="43"/>
      <c r="B448" s="49"/>
      <c r="C448" s="49"/>
      <c r="D448" s="43"/>
      <c r="E448" s="43"/>
      <c r="F448" s="43"/>
    </row>
    <row r="449" spans="1:6" ht="12.75">
      <c r="A449" s="87"/>
      <c r="B449" s="50"/>
      <c r="C449" s="50"/>
      <c r="D449" s="44"/>
      <c r="E449" s="44"/>
      <c r="F449" s="44"/>
    </row>
    <row r="450" spans="1:6" ht="12.75">
      <c r="A450" s="87"/>
      <c r="B450" s="50"/>
      <c r="C450" s="50"/>
      <c r="D450" s="44"/>
      <c r="E450" s="44"/>
      <c r="F450" s="44"/>
    </row>
    <row r="451" spans="1:6" ht="12.75">
      <c r="A451" s="87"/>
      <c r="B451" s="50"/>
      <c r="C451" s="50"/>
      <c r="D451" s="44"/>
      <c r="E451" s="44"/>
      <c r="F451" s="44"/>
    </row>
    <row r="452" spans="1:6" ht="12.75">
      <c r="A452" s="87"/>
      <c r="B452" s="50"/>
      <c r="C452" s="50"/>
      <c r="D452" s="44"/>
      <c r="E452" s="44"/>
      <c r="F452" s="44"/>
    </row>
    <row r="453" spans="1:6" ht="12.75">
      <c r="A453" s="88"/>
      <c r="B453" s="51"/>
      <c r="C453" s="51"/>
      <c r="D453" s="45"/>
      <c r="E453" s="45"/>
      <c r="F453" s="45"/>
    </row>
    <row r="454" spans="1:6" ht="12.75">
      <c r="A454" s="43"/>
      <c r="B454" s="49"/>
      <c r="C454" s="49"/>
      <c r="D454" s="43"/>
      <c r="E454" s="43"/>
      <c r="F454" s="43"/>
    </row>
    <row r="455" spans="1:6" ht="12.75">
      <c r="A455" s="87"/>
      <c r="B455" s="50"/>
      <c r="C455" s="50"/>
      <c r="D455" s="44"/>
      <c r="E455" s="44"/>
      <c r="F455" s="44"/>
    </row>
    <row r="456" spans="1:6" ht="12.75">
      <c r="A456" s="87"/>
      <c r="B456" s="50"/>
      <c r="C456" s="50"/>
      <c r="D456" s="44"/>
      <c r="E456" s="44"/>
      <c r="F456" s="44"/>
    </row>
    <row r="457" spans="1:6" ht="12.75">
      <c r="A457" s="87"/>
      <c r="B457" s="50"/>
      <c r="C457" s="50"/>
      <c r="D457" s="44"/>
      <c r="E457" s="44"/>
      <c r="F457" s="44"/>
    </row>
    <row r="458" spans="1:6" ht="12.75">
      <c r="A458" s="87"/>
      <c r="B458" s="50"/>
      <c r="C458" s="50"/>
      <c r="D458" s="44"/>
      <c r="E458" s="44"/>
      <c r="F458" s="44"/>
    </row>
    <row r="459" spans="1:6" ht="12.75">
      <c r="A459" s="88"/>
      <c r="B459" s="51"/>
      <c r="C459" s="51"/>
      <c r="D459" s="45"/>
      <c r="E459" s="45"/>
      <c r="F459" s="45"/>
    </row>
    <row r="460" spans="1:6" ht="12.75">
      <c r="A460" s="43"/>
      <c r="B460" s="49"/>
      <c r="C460" s="49"/>
      <c r="D460" s="43"/>
      <c r="E460" s="43"/>
      <c r="F460" s="43"/>
    </row>
    <row r="461" spans="1:6" ht="12.75">
      <c r="A461" s="87"/>
      <c r="B461" s="50"/>
      <c r="C461" s="50"/>
      <c r="D461" s="44"/>
      <c r="E461" s="44"/>
      <c r="F461" s="44"/>
    </row>
    <row r="462" spans="1:6" ht="12.75">
      <c r="A462" s="87"/>
      <c r="B462" s="50"/>
      <c r="C462" s="50"/>
      <c r="D462" s="44"/>
      <c r="E462" s="44"/>
      <c r="F462" s="44"/>
    </row>
    <row r="463" spans="1:6" ht="12.75">
      <c r="A463" s="87"/>
      <c r="B463" s="50"/>
      <c r="C463" s="50"/>
      <c r="D463" s="44"/>
      <c r="E463" s="44"/>
      <c r="F463" s="44"/>
    </row>
    <row r="464" spans="1:6" ht="12.75">
      <c r="A464" s="87"/>
      <c r="B464" s="50"/>
      <c r="C464" s="50"/>
      <c r="D464" s="44"/>
      <c r="E464" s="44"/>
      <c r="F464" s="44"/>
    </row>
    <row r="465" spans="1:6" ht="12.75">
      <c r="A465" s="88"/>
      <c r="B465" s="51"/>
      <c r="C465" s="51"/>
      <c r="D465" s="45"/>
      <c r="E465" s="45"/>
      <c r="F465" s="45"/>
    </row>
    <row r="466" spans="1:6" ht="12.75">
      <c r="A466" s="43"/>
      <c r="B466" s="49"/>
      <c r="C466" s="49"/>
      <c r="D466" s="43"/>
      <c r="E466" s="43"/>
      <c r="F466" s="43"/>
    </row>
    <row r="467" spans="1:6" ht="12.75">
      <c r="A467" s="87"/>
      <c r="B467" s="50"/>
      <c r="C467" s="50"/>
      <c r="D467" s="44"/>
      <c r="E467" s="44"/>
      <c r="F467" s="44"/>
    </row>
    <row r="468" spans="1:6" ht="12.75">
      <c r="A468" s="87"/>
      <c r="B468" s="50"/>
      <c r="C468" s="50"/>
      <c r="D468" s="44"/>
      <c r="E468" s="44"/>
      <c r="F468" s="44"/>
    </row>
    <row r="469" spans="1:6" ht="12.75">
      <c r="A469" s="87"/>
      <c r="B469" s="50"/>
      <c r="C469" s="50"/>
      <c r="D469" s="44"/>
      <c r="E469" s="44"/>
      <c r="F469" s="44"/>
    </row>
    <row r="470" spans="1:6" ht="12.75">
      <c r="A470" s="87"/>
      <c r="B470" s="50"/>
      <c r="C470" s="50"/>
      <c r="D470" s="44"/>
      <c r="E470" s="44"/>
      <c r="F470" s="44"/>
    </row>
    <row r="471" spans="1:6" ht="12.75">
      <c r="A471" s="88"/>
      <c r="B471" s="51"/>
      <c r="C471" s="51"/>
      <c r="D471" s="45"/>
      <c r="E471" s="45"/>
      <c r="F471" s="45"/>
    </row>
    <row r="472" spans="1:8" ht="12.75">
      <c r="A472" s="43"/>
      <c r="B472" s="49"/>
      <c r="C472" s="49"/>
      <c r="D472" s="43"/>
      <c r="E472" s="43"/>
      <c r="F472" s="43"/>
      <c r="G472" s="102">
        <v>35563</v>
      </c>
      <c r="H472" s="5">
        <f>YEAR(G472)</f>
        <v>1997</v>
      </c>
    </row>
    <row r="473" spans="1:8" ht="12.75">
      <c r="A473" s="87"/>
      <c r="B473" s="50"/>
      <c r="C473" s="50"/>
      <c r="D473" s="44"/>
      <c r="E473" s="44"/>
      <c r="F473" s="44"/>
      <c r="G473" s="102">
        <v>36079</v>
      </c>
      <c r="H473" s="5">
        <f>YEAR(G473)</f>
        <v>1998</v>
      </c>
    </row>
    <row r="474" spans="1:8" ht="12.75">
      <c r="A474" s="87"/>
      <c r="B474" s="50"/>
      <c r="C474" s="50"/>
      <c r="D474" s="44"/>
      <c r="E474" s="44"/>
      <c r="F474" s="44"/>
      <c r="G474" s="102">
        <v>36485</v>
      </c>
      <c r="H474" s="5">
        <f>YEAR(G474)</f>
        <v>1999</v>
      </c>
    </row>
    <row r="475" spans="1:8" ht="12.75">
      <c r="A475" s="87"/>
      <c r="B475" s="50"/>
      <c r="C475" s="50"/>
      <c r="D475" s="44"/>
      <c r="E475" s="44"/>
      <c r="F475" s="44"/>
      <c r="G475" s="102">
        <v>36725</v>
      </c>
      <c r="H475" s="5">
        <f>YEAR(G475)</f>
        <v>2000</v>
      </c>
    </row>
    <row r="476" spans="1:6" ht="12.75">
      <c r="A476" s="87"/>
      <c r="B476" s="50"/>
      <c r="C476" s="50"/>
      <c r="D476" s="44"/>
      <c r="E476" s="44"/>
      <c r="F476" s="44"/>
    </row>
    <row r="477" spans="1:6" ht="12.75">
      <c r="A477" s="88"/>
      <c r="B477" s="51"/>
      <c r="C477" s="51"/>
      <c r="D477" s="45"/>
      <c r="E477" s="45"/>
      <c r="F477" s="45"/>
    </row>
    <row r="478" spans="1:8" ht="12.75">
      <c r="A478" s="43"/>
      <c r="B478" s="49"/>
      <c r="C478" s="49"/>
      <c r="D478" s="43"/>
      <c r="E478" s="43"/>
      <c r="F478" s="43"/>
      <c r="G478" s="102">
        <v>36711</v>
      </c>
      <c r="H478" s="5">
        <f aca="true" t="shared" si="1" ref="H478:H489">YEAR(G478)</f>
        <v>2000</v>
      </c>
    </row>
    <row r="479" spans="1:8" ht="12.75">
      <c r="A479" s="87"/>
      <c r="B479" s="50"/>
      <c r="C479" s="50"/>
      <c r="D479" s="44"/>
      <c r="E479" s="44"/>
      <c r="F479" s="44"/>
      <c r="G479" s="102">
        <v>36312</v>
      </c>
      <c r="H479" s="5">
        <f t="shared" si="1"/>
        <v>1999</v>
      </c>
    </row>
    <row r="480" spans="1:8" ht="12.75">
      <c r="A480" s="87"/>
      <c r="B480" s="50"/>
      <c r="C480" s="50"/>
      <c r="D480" s="44"/>
      <c r="E480" s="44"/>
      <c r="F480" s="44"/>
      <c r="G480" s="102">
        <v>37560</v>
      </c>
      <c r="H480" s="5">
        <f t="shared" si="1"/>
        <v>2002</v>
      </c>
    </row>
    <row r="481" spans="1:8" ht="12.75">
      <c r="A481" s="87"/>
      <c r="B481" s="50"/>
      <c r="C481" s="50"/>
      <c r="D481" s="44"/>
      <c r="E481" s="44"/>
      <c r="F481" s="44"/>
      <c r="G481" s="102">
        <v>36724</v>
      </c>
      <c r="H481" s="5">
        <f t="shared" si="1"/>
        <v>2000</v>
      </c>
    </row>
    <row r="482" spans="1:8" ht="12.75">
      <c r="A482" s="87"/>
      <c r="B482" s="50"/>
      <c r="C482" s="50"/>
      <c r="D482" s="44"/>
      <c r="E482" s="44"/>
      <c r="F482" s="44"/>
      <c r="G482" s="102">
        <v>36881</v>
      </c>
      <c r="H482" s="5">
        <f t="shared" si="1"/>
        <v>2000</v>
      </c>
    </row>
    <row r="483" spans="1:8" ht="12.75">
      <c r="A483" s="88"/>
      <c r="B483" s="51"/>
      <c r="C483" s="51"/>
      <c r="D483" s="45"/>
      <c r="E483" s="45"/>
      <c r="F483" s="45"/>
      <c r="G483" s="102">
        <v>37687</v>
      </c>
      <c r="H483" s="5">
        <f t="shared" si="1"/>
        <v>2003</v>
      </c>
    </row>
    <row r="484" spans="1:8" ht="12.75">
      <c r="A484" s="43"/>
      <c r="B484" s="49"/>
      <c r="C484" s="49"/>
      <c r="D484" s="43"/>
      <c r="E484" s="43"/>
      <c r="F484" s="43"/>
      <c r="G484" s="102">
        <v>36262</v>
      </c>
      <c r="H484" s="5">
        <f t="shared" si="1"/>
        <v>1999</v>
      </c>
    </row>
    <row r="485" spans="1:8" ht="12.75">
      <c r="A485" s="87"/>
      <c r="B485" s="50"/>
      <c r="C485" s="50"/>
      <c r="D485" s="44"/>
      <c r="E485" s="44"/>
      <c r="F485" s="44"/>
      <c r="G485" s="102">
        <v>36397</v>
      </c>
      <c r="H485" s="5">
        <f t="shared" si="1"/>
        <v>1999</v>
      </c>
    </row>
    <row r="486" spans="1:8" ht="12.75">
      <c r="A486" s="87"/>
      <c r="B486" s="50"/>
      <c r="C486" s="50"/>
      <c r="D486" s="44"/>
      <c r="E486" s="44"/>
      <c r="F486" s="44"/>
      <c r="G486" s="102">
        <v>36502</v>
      </c>
      <c r="H486" s="5">
        <f t="shared" si="1"/>
        <v>1999</v>
      </c>
    </row>
    <row r="487" spans="1:8" ht="12.75">
      <c r="A487" s="87"/>
      <c r="B487" s="50"/>
      <c r="C487" s="50"/>
      <c r="D487" s="44"/>
      <c r="E487" s="44"/>
      <c r="F487" s="44"/>
      <c r="G487" s="102">
        <v>36485</v>
      </c>
      <c r="H487" s="5">
        <f t="shared" si="1"/>
        <v>1999</v>
      </c>
    </row>
    <row r="488" spans="1:8" ht="12.75">
      <c r="A488" s="87"/>
      <c r="B488" s="50"/>
      <c r="C488" s="50"/>
      <c r="D488" s="44"/>
      <c r="E488" s="44"/>
      <c r="F488" s="44"/>
      <c r="G488" s="102">
        <v>36725</v>
      </c>
      <c r="H488" s="5">
        <f t="shared" si="1"/>
        <v>2000</v>
      </c>
    </row>
    <row r="489" spans="1:8" ht="12.75">
      <c r="A489" s="88"/>
      <c r="B489" s="51"/>
      <c r="C489" s="51"/>
      <c r="D489" s="45"/>
      <c r="E489" s="45"/>
      <c r="F489" s="45"/>
      <c r="G489" s="102">
        <v>36707</v>
      </c>
      <c r="H489" s="5">
        <f t="shared" si="1"/>
        <v>2000</v>
      </c>
    </row>
    <row r="490" spans="1:6" ht="12.75">
      <c r="A490" s="43"/>
      <c r="B490" s="49"/>
      <c r="C490" s="49"/>
      <c r="D490" s="43"/>
      <c r="E490" s="43"/>
      <c r="F490" s="43"/>
    </row>
    <row r="491" spans="1:6" ht="12.75">
      <c r="A491" s="87"/>
      <c r="B491" s="50"/>
      <c r="C491" s="50"/>
      <c r="D491" s="44"/>
      <c r="E491" s="44"/>
      <c r="F491" s="44"/>
    </row>
    <row r="492" spans="1:6" ht="12.75">
      <c r="A492" s="87"/>
      <c r="B492" s="50"/>
      <c r="C492" s="50"/>
      <c r="D492" s="44"/>
      <c r="E492" s="44"/>
      <c r="F492" s="44"/>
    </row>
    <row r="493" spans="1:6" ht="12.75">
      <c r="A493" s="87"/>
      <c r="B493" s="50"/>
      <c r="C493" s="50"/>
      <c r="D493" s="44"/>
      <c r="E493" s="44"/>
      <c r="F493" s="44"/>
    </row>
    <row r="494" spans="1:6" ht="12.75">
      <c r="A494" s="87"/>
      <c r="B494" s="50"/>
      <c r="C494" s="50"/>
      <c r="D494" s="44"/>
      <c r="E494" s="44"/>
      <c r="F494" s="44"/>
    </row>
    <row r="495" spans="1:6" ht="12.75">
      <c r="A495" s="88"/>
      <c r="B495" s="51"/>
      <c r="C495" s="51"/>
      <c r="D495" s="45"/>
      <c r="E495" s="45"/>
      <c r="F495" s="45"/>
    </row>
    <row r="496" spans="1:6" ht="12.75">
      <c r="A496" s="43"/>
      <c r="B496" s="49"/>
      <c r="C496" s="49"/>
      <c r="D496" s="43"/>
      <c r="E496" s="43"/>
      <c r="F496" s="43"/>
    </row>
    <row r="497" spans="1:6" ht="12.75">
      <c r="A497" s="87"/>
      <c r="B497" s="50"/>
      <c r="C497" s="50"/>
      <c r="D497" s="44"/>
      <c r="E497" s="44"/>
      <c r="F497" s="44"/>
    </row>
    <row r="498" spans="1:6" ht="12.75">
      <c r="A498" s="87"/>
      <c r="B498" s="50"/>
      <c r="C498" s="50"/>
      <c r="D498" s="44"/>
      <c r="E498" s="44"/>
      <c r="F498" s="44"/>
    </row>
    <row r="499" spans="1:6" ht="12.75">
      <c r="A499" s="87"/>
      <c r="B499" s="50"/>
      <c r="C499" s="50"/>
      <c r="D499" s="44"/>
      <c r="E499" s="44"/>
      <c r="F499" s="44"/>
    </row>
    <row r="500" spans="1:6" ht="12.75">
      <c r="A500" s="87"/>
      <c r="B500" s="50"/>
      <c r="C500" s="50"/>
      <c r="D500" s="44"/>
      <c r="E500" s="44"/>
      <c r="F500" s="44"/>
    </row>
    <row r="501" spans="1:6" ht="12.75">
      <c r="A501" s="88"/>
      <c r="B501" s="51"/>
      <c r="C501" s="51"/>
      <c r="D501" s="45"/>
      <c r="E501" s="45"/>
      <c r="F501" s="45"/>
    </row>
    <row r="502" spans="1:6" ht="12.75">
      <c r="A502" s="43"/>
      <c r="B502" s="49"/>
      <c r="C502" s="49"/>
      <c r="D502" s="43"/>
      <c r="E502" s="43"/>
      <c r="F502" s="43"/>
    </row>
    <row r="503" spans="1:6" ht="12.75">
      <c r="A503" s="87"/>
      <c r="B503" s="50"/>
      <c r="C503" s="50"/>
      <c r="D503" s="44"/>
      <c r="E503" s="44"/>
      <c r="F503" s="44"/>
    </row>
    <row r="504" spans="1:6" ht="12.75">
      <c r="A504" s="87"/>
      <c r="B504" s="50"/>
      <c r="C504" s="50"/>
      <c r="D504" s="44"/>
      <c r="E504" s="44"/>
      <c r="F504" s="44"/>
    </row>
    <row r="505" spans="1:6" ht="12.75">
      <c r="A505" s="87"/>
      <c r="B505" s="50"/>
      <c r="C505" s="50"/>
      <c r="D505" s="44"/>
      <c r="E505" s="44"/>
      <c r="F505" s="44"/>
    </row>
    <row r="506" spans="1:6" ht="12.75">
      <c r="A506" s="87"/>
      <c r="B506" s="50"/>
      <c r="C506" s="50"/>
      <c r="D506" s="44"/>
      <c r="E506" s="44"/>
      <c r="F506" s="44"/>
    </row>
    <row r="507" spans="1:6" ht="12.75">
      <c r="A507" s="88"/>
      <c r="B507" s="51"/>
      <c r="C507" s="51"/>
      <c r="D507" s="45"/>
      <c r="E507" s="45"/>
      <c r="F507" s="45"/>
    </row>
    <row r="508" spans="1:6" ht="12.75">
      <c r="A508" s="43"/>
      <c r="B508" s="49"/>
      <c r="C508" s="49"/>
      <c r="D508" s="43"/>
      <c r="E508" s="43"/>
      <c r="F508" s="43"/>
    </row>
    <row r="509" spans="1:6" ht="12.75">
      <c r="A509" s="87"/>
      <c r="B509" s="50"/>
      <c r="C509" s="50"/>
      <c r="D509" s="44"/>
      <c r="E509" s="44"/>
      <c r="F509" s="44"/>
    </row>
    <row r="510" spans="1:6" ht="12.75">
      <c r="A510" s="87"/>
      <c r="B510" s="50"/>
      <c r="C510" s="50"/>
      <c r="D510" s="44"/>
      <c r="E510" s="44"/>
      <c r="F510" s="44"/>
    </row>
    <row r="511" spans="1:6" ht="12.75">
      <c r="A511" s="87"/>
      <c r="B511" s="50"/>
      <c r="C511" s="50"/>
      <c r="D511" s="44"/>
      <c r="E511" s="44"/>
      <c r="F511" s="44"/>
    </row>
    <row r="512" spans="1:6" ht="12.75">
      <c r="A512" s="87"/>
      <c r="B512" s="50"/>
      <c r="C512" s="50"/>
      <c r="D512" s="44"/>
      <c r="E512" s="44"/>
      <c r="F512" s="44"/>
    </row>
    <row r="513" spans="1:6" ht="12.75">
      <c r="A513" s="88"/>
      <c r="B513" s="51"/>
      <c r="C513" s="51"/>
      <c r="D513" s="45"/>
      <c r="E513" s="45"/>
      <c r="F513" s="45"/>
    </row>
    <row r="514" spans="1:6" ht="12.75">
      <c r="A514" s="43"/>
      <c r="B514" s="49"/>
      <c r="C514" s="49"/>
      <c r="D514" s="43"/>
      <c r="E514" s="43"/>
      <c r="F514" s="43"/>
    </row>
    <row r="515" spans="1:6" ht="12.75">
      <c r="A515" s="87"/>
      <c r="B515" s="50"/>
      <c r="C515" s="50"/>
      <c r="D515" s="44"/>
      <c r="E515" s="44"/>
      <c r="F515" s="44"/>
    </row>
    <row r="516" spans="1:6" ht="12.75">
      <c r="A516" s="87"/>
      <c r="B516" s="50"/>
      <c r="C516" s="50"/>
      <c r="D516" s="44"/>
      <c r="E516" s="44"/>
      <c r="F516" s="44"/>
    </row>
    <row r="517" spans="1:6" ht="12.75">
      <c r="A517" s="87"/>
      <c r="B517" s="50"/>
      <c r="C517" s="50"/>
      <c r="D517" s="44"/>
      <c r="E517" s="44"/>
      <c r="F517" s="44"/>
    </row>
    <row r="518" spans="1:6" ht="12.75">
      <c r="A518" s="87"/>
      <c r="B518" s="50"/>
      <c r="C518" s="50"/>
      <c r="D518" s="44"/>
      <c r="E518" s="44"/>
      <c r="F518" s="44"/>
    </row>
    <row r="519" spans="1:6" ht="12.75">
      <c r="A519" s="88"/>
      <c r="B519" s="51"/>
      <c r="C519" s="51"/>
      <c r="D519" s="45"/>
      <c r="E519" s="45"/>
      <c r="F519" s="45"/>
    </row>
    <row r="520" spans="1:6" ht="12.75">
      <c r="A520" s="43"/>
      <c r="B520" s="49"/>
      <c r="C520" s="49"/>
      <c r="D520" s="43"/>
      <c r="E520" s="43"/>
      <c r="F520" s="43"/>
    </row>
    <row r="521" spans="1:6" ht="12.75">
      <c r="A521" s="87"/>
      <c r="B521" s="50"/>
      <c r="C521" s="50"/>
      <c r="D521" s="44"/>
      <c r="E521" s="44"/>
      <c r="F521" s="44"/>
    </row>
    <row r="522" spans="1:6" ht="12.75">
      <c r="A522" s="87"/>
      <c r="B522" s="50"/>
      <c r="C522" s="50"/>
      <c r="D522" s="44"/>
      <c r="E522" s="44"/>
      <c r="F522" s="44"/>
    </row>
    <row r="523" spans="1:6" ht="12.75">
      <c r="A523" s="87"/>
      <c r="B523" s="50"/>
      <c r="C523" s="50"/>
      <c r="D523" s="44"/>
      <c r="E523" s="44"/>
      <c r="F523" s="44"/>
    </row>
    <row r="524" spans="1:6" ht="12.75">
      <c r="A524" s="87"/>
      <c r="B524" s="50"/>
      <c r="C524" s="50"/>
      <c r="D524" s="44"/>
      <c r="E524" s="44"/>
      <c r="F524" s="44"/>
    </row>
    <row r="525" spans="1:6" ht="12.75">
      <c r="A525" s="88"/>
      <c r="B525" s="51"/>
      <c r="C525" s="51"/>
      <c r="D525" s="45"/>
      <c r="E525" s="45"/>
      <c r="F525" s="45"/>
    </row>
    <row r="526" spans="1:6" ht="12.75" customHeight="1">
      <c r="A526" s="43"/>
      <c r="B526" s="49"/>
      <c r="C526" s="49"/>
      <c r="D526" s="43"/>
      <c r="E526" s="43"/>
      <c r="F526" s="43"/>
    </row>
    <row r="527" spans="1:6" ht="12.75">
      <c r="A527" s="87"/>
      <c r="B527" s="50"/>
      <c r="C527" s="50"/>
      <c r="D527" s="44"/>
      <c r="E527" s="44"/>
      <c r="F527" s="44"/>
    </row>
    <row r="528" spans="1:6" ht="12.75">
      <c r="A528" s="87"/>
      <c r="B528" s="50"/>
      <c r="C528" s="50"/>
      <c r="D528" s="44"/>
      <c r="E528" s="44"/>
      <c r="F528" s="44"/>
    </row>
    <row r="529" spans="1:6" ht="12.75">
      <c r="A529" s="87"/>
      <c r="B529" s="50"/>
      <c r="C529" s="50"/>
      <c r="D529" s="44"/>
      <c r="E529" s="44"/>
      <c r="F529" s="44"/>
    </row>
    <row r="530" spans="1:6" ht="12.75">
      <c r="A530" s="87"/>
      <c r="B530" s="50"/>
      <c r="C530" s="50"/>
      <c r="D530" s="44"/>
      <c r="E530" s="44"/>
      <c r="F530" s="44"/>
    </row>
    <row r="531" spans="1:6" ht="12.75">
      <c r="A531" s="88"/>
      <c r="B531" s="51"/>
      <c r="C531" s="51"/>
      <c r="D531" s="45"/>
      <c r="E531" s="45"/>
      <c r="F531" s="45"/>
    </row>
    <row r="532" spans="1:6" ht="12.75" customHeight="1">
      <c r="A532" s="43"/>
      <c r="B532" s="49"/>
      <c r="C532" s="49"/>
      <c r="D532" s="43"/>
      <c r="E532" s="43"/>
      <c r="F532" s="43"/>
    </row>
    <row r="533" spans="1:6" ht="12.75">
      <c r="A533" s="87"/>
      <c r="B533" s="50"/>
      <c r="C533" s="50"/>
      <c r="D533" s="44"/>
      <c r="E533" s="44"/>
      <c r="F533" s="44"/>
    </row>
    <row r="534" spans="1:6" ht="12.75">
      <c r="A534" s="87"/>
      <c r="B534" s="50"/>
      <c r="C534" s="50"/>
      <c r="D534" s="44"/>
      <c r="E534" s="44"/>
      <c r="F534" s="44"/>
    </row>
    <row r="535" spans="1:6" ht="12.75">
      <c r="A535" s="87"/>
      <c r="B535" s="50"/>
      <c r="C535" s="50"/>
      <c r="D535" s="44"/>
      <c r="E535" s="44"/>
      <c r="F535" s="44"/>
    </row>
    <row r="536" spans="1:6" ht="12.75">
      <c r="A536" s="87"/>
      <c r="B536" s="50"/>
      <c r="C536" s="50"/>
      <c r="D536" s="44"/>
      <c r="E536" s="44"/>
      <c r="F536" s="44"/>
    </row>
    <row r="537" spans="1:6" ht="12.75">
      <c r="A537" s="88"/>
      <c r="B537" s="51"/>
      <c r="C537" s="51"/>
      <c r="D537" s="45"/>
      <c r="E537" s="45"/>
      <c r="F537" s="45"/>
    </row>
    <row r="538" spans="1:6" ht="12.75" customHeight="1">
      <c r="A538" s="43"/>
      <c r="B538" s="49"/>
      <c r="C538" s="49"/>
      <c r="D538" s="43"/>
      <c r="E538" s="43"/>
      <c r="F538" s="43"/>
    </row>
    <row r="539" spans="1:6" ht="12.75">
      <c r="A539" s="87"/>
      <c r="B539" s="50"/>
      <c r="C539" s="50"/>
      <c r="D539" s="44"/>
      <c r="E539" s="44"/>
      <c r="F539" s="44"/>
    </row>
    <row r="540" spans="1:6" ht="12.75">
      <c r="A540" s="87"/>
      <c r="B540" s="50"/>
      <c r="C540" s="50"/>
      <c r="D540" s="44"/>
      <c r="E540" s="44"/>
      <c r="F540" s="44"/>
    </row>
    <row r="541" spans="1:6" ht="12.75">
      <c r="A541" s="87"/>
      <c r="B541" s="50"/>
      <c r="C541" s="50"/>
      <c r="D541" s="44"/>
      <c r="E541" s="44"/>
      <c r="F541" s="44"/>
    </row>
    <row r="542" spans="1:6" ht="12.75">
      <c r="A542" s="87"/>
      <c r="B542" s="50"/>
      <c r="C542" s="50"/>
      <c r="D542" s="44"/>
      <c r="E542" s="44"/>
      <c r="F542" s="44"/>
    </row>
    <row r="543" spans="1:6" ht="12.75">
      <c r="A543" s="88"/>
      <c r="B543" s="51"/>
      <c r="C543" s="51"/>
      <c r="D543" s="45"/>
      <c r="E543" s="45"/>
      <c r="F543" s="45"/>
    </row>
    <row r="544" spans="1:6" ht="12.75" customHeight="1">
      <c r="A544" s="43"/>
      <c r="B544" s="49"/>
      <c r="C544" s="49"/>
      <c r="D544" s="43"/>
      <c r="E544" s="43"/>
      <c r="F544" s="43"/>
    </row>
    <row r="545" spans="1:6" ht="12.75">
      <c r="A545" s="87"/>
      <c r="B545" s="50"/>
      <c r="C545" s="50"/>
      <c r="D545" s="44"/>
      <c r="E545" s="44"/>
      <c r="F545" s="44"/>
    </row>
    <row r="546" spans="1:6" ht="12.75">
      <c r="A546" s="87"/>
      <c r="B546" s="50"/>
      <c r="C546" s="50"/>
      <c r="D546" s="44"/>
      <c r="E546" s="44"/>
      <c r="F546" s="44"/>
    </row>
    <row r="547" spans="1:6" ht="12.75">
      <c r="A547" s="87"/>
      <c r="B547" s="50"/>
      <c r="C547" s="50"/>
      <c r="D547" s="44"/>
      <c r="E547" s="44"/>
      <c r="F547" s="44"/>
    </row>
    <row r="548" spans="1:6" ht="12.75">
      <c r="A548" s="87"/>
      <c r="B548" s="50"/>
      <c r="C548" s="50"/>
      <c r="D548" s="44"/>
      <c r="E548" s="44"/>
      <c r="F548" s="44"/>
    </row>
    <row r="549" spans="1:6" ht="12.75">
      <c r="A549" s="88"/>
      <c r="B549" s="51"/>
      <c r="C549" s="51"/>
      <c r="D549" s="45"/>
      <c r="E549" s="45"/>
      <c r="F549" s="45"/>
    </row>
    <row r="550" spans="1:6" s="75" customFormat="1" ht="3" customHeight="1">
      <c r="A550" s="85"/>
      <c r="B550" s="85"/>
      <c r="C550" s="85"/>
      <c r="D550" s="85"/>
      <c r="E550" s="86"/>
      <c r="F550" s="85"/>
    </row>
  </sheetData>
  <sheetProtection/>
  <dataValidations count="1">
    <dataValidation type="list" allowBlank="1" showInputMessage="1" showErrorMessage="1" sqref="F124 F268 F262 F256 F250 F244 F238 F232 F226 F220 F214 F208 F202 F196 F190 F184 F178 F172 F166 F160 F154 F148 F142 F136 F130 F118 F106 F112 F94 F100 F88 F76 F82 F70 F46 F64 F274 F52 F40 F58 F34 F28 F22 F16 F10 F544 F538 F532 F526 F520 F514 F508 F502 F496 F490 F484 F478 F472 F466 F460 F454 F448 F442 F436 F430 F424 F418 F412 F406 F400 F394 F388 F382 F376 F370 F364 F358 F352 F346 F340 F334 F328 F322 F316 F310 F304 F298 F292 F286 F280">
      <formula1>"юноши,девушки,юниоры,юниорки"</formula1>
    </dataValidation>
  </dataValidation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1"/>
  <dimension ref="A1:F550"/>
  <sheetViews>
    <sheetView zoomScalePageLayoutView="0" workbookViewId="0" topLeftCell="A1">
      <pane ySplit="9" topLeftCell="A532" activePane="bottomLeft" state="frozen"/>
      <selection pane="topLeft" activeCell="D161" sqref="D161"/>
      <selection pane="bottomLeft" activeCell="B10" sqref="B10:B549"/>
    </sheetView>
  </sheetViews>
  <sheetFormatPr defaultColWidth="9.140625" defaultRowHeight="12.75"/>
  <cols>
    <col min="1" max="1" width="8.140625" style="79" bestFit="1" customWidth="1"/>
    <col min="2" max="2" width="27.7109375" style="79" customWidth="1"/>
    <col min="3" max="3" width="24.7109375" style="79" customWidth="1"/>
    <col min="4" max="4" width="6.57421875" style="79" bestFit="1" customWidth="1"/>
    <col min="5" max="5" width="7.28125" style="80" bestFit="1" customWidth="1"/>
    <col min="6" max="6" width="9.7109375" style="79" bestFit="1" customWidth="1"/>
    <col min="7" max="16384" width="9.140625" style="75" customWidth="1"/>
  </cols>
  <sheetData>
    <row r="1" spans="1:5" ht="12.75">
      <c r="A1" s="75"/>
      <c r="B1" s="70" t="str">
        <f>Сводный!$C$1</f>
        <v>Краевые лично-командные соревнования по рафтингу и гребному слалому «Лосиные игры 2018» посвящённые памяти Юрия Либрехта</v>
      </c>
      <c r="C1" s="76"/>
      <c r="D1" s="77"/>
      <c r="E1" s="78"/>
    </row>
    <row r="2" spans="1:6" ht="12.75">
      <c r="A2" s="75"/>
      <c r="B2" s="77" t="s">
        <v>23</v>
      </c>
      <c r="F2" s="81"/>
    </row>
    <row r="3" spans="1:6" ht="12.75">
      <c r="A3" s="75"/>
      <c r="B3" s="75"/>
      <c r="C3" s="75"/>
      <c r="D3" s="75"/>
      <c r="E3" s="75"/>
      <c r="F3" s="75"/>
    </row>
    <row r="4" spans="1:6" ht="12.75">
      <c r="A4" s="75"/>
      <c r="B4" s="70" t="str">
        <f>Сводный!$C$4</f>
        <v>Класс судов: Кат-2 Тур</v>
      </c>
      <c r="C4" s="75"/>
      <c r="D4" s="75"/>
      <c r="E4" s="75"/>
      <c r="F4" s="75"/>
    </row>
    <row r="5" spans="1:6" ht="12.75">
      <c r="A5" s="75"/>
      <c r="B5" s="75"/>
      <c r="C5" s="75"/>
      <c r="D5" s="75"/>
      <c r="E5" s="75"/>
      <c r="F5" s="75"/>
    </row>
    <row r="6" spans="1:6" ht="12.75">
      <c r="A6" s="75"/>
      <c r="B6" s="71" t="str">
        <f>Сводный!$C$6</f>
        <v>Место проведения: р. Лосиха, Первомайский район, Алтайский край</v>
      </c>
      <c r="C6" s="75"/>
      <c r="D6" s="75"/>
      <c r="E6" s="75"/>
      <c r="F6" s="75"/>
    </row>
    <row r="7" spans="1:6" ht="12.75">
      <c r="A7" s="75"/>
      <c r="B7" s="71" t="str">
        <f>Сводный!$C$7</f>
        <v>Время проведения: 14-21 апреля 2018 г.</v>
      </c>
      <c r="C7" s="75"/>
      <c r="D7" s="75"/>
      <c r="E7" s="75"/>
      <c r="F7" s="75"/>
    </row>
    <row r="8" spans="1:6" ht="12.75">
      <c r="A8" s="82"/>
      <c r="B8" s="83"/>
      <c r="C8" s="83"/>
      <c r="D8" s="83"/>
      <c r="F8" s="83"/>
    </row>
    <row r="9" spans="1:6" ht="38.25">
      <c r="A9" s="84" t="s">
        <v>10</v>
      </c>
      <c r="B9" s="32" t="s">
        <v>11</v>
      </c>
      <c r="C9" s="32" t="s">
        <v>12</v>
      </c>
      <c r="D9" s="32" t="s">
        <v>21</v>
      </c>
      <c r="E9" s="32" t="s">
        <v>22</v>
      </c>
      <c r="F9" s="32" t="s">
        <v>60</v>
      </c>
    </row>
    <row r="10" spans="1:6" ht="12.75">
      <c r="A10" s="111">
        <f>'Мандатная (список)'!A10</f>
        <v>0</v>
      </c>
      <c r="B10" s="113" t="str">
        <f>'Мандатная (список)'!B10&amp;CHAR(10)&amp;'Мандатная (список)'!B11&amp;CHAR(10)&amp;'Мандатная (список)'!B12&amp;CHAR(10)&amp;'Мандатная (список)'!B13&amp;CHAR(10)&amp;'Мандатная (список)'!B14&amp;CHAR(10)&amp;'Мандатная (список)'!B15</f>
        <v>"Касатки"
г. Бийск
</v>
      </c>
      <c r="C10" s="113" t="str">
        <f>'Мандатная (список)'!C10&amp;CHAR(10)&amp;'Мандатная (список)'!C11&amp;CHAR(10)&amp;'Мандатная (список)'!C12&amp;CHAR(10)&amp;'Мандатная (список)'!C13&amp;CHAR(10)&amp;'Мандатная (список)'!C14&amp;CHAR(10)&amp;'Мандатная (список)'!C15</f>
        <v>Соколова Виктория Евгеньевна
Рагуцкая Ксения Юрьевна
Орехова Анастасия Андреевна
Дудина Арина Павловна
</v>
      </c>
      <c r="D10" s="111" t="str">
        <f>'Мандатная (список)'!D10&amp;CHAR(10)&amp;'Мандатная (список)'!D11&amp;CHAR(10)&amp;'Мандатная (список)'!D12&amp;CHAR(10)&amp;'Мандатная (список)'!D13&amp;CHAR(10)&amp;'Мандатная (список)'!D14&amp;CHAR(10)&amp;'Мандатная (список)'!D15</f>
        <v>1980
1998
1997
2003
</v>
      </c>
      <c r="E10" s="111" t="str">
        <f>'Мандатная (список)'!E10&amp;CHAR(10)&amp;'Мандатная (список)'!E11&amp;CHAR(10)&amp;'Мандатная (список)'!E12&amp;CHAR(10)&amp;'Мандатная (список)'!E13&amp;CHAR(10)&amp;'Мандатная (список)'!E14&amp;CHAR(10)&amp;'Мандатная (список)'!E15</f>
        <v>КМС
2
2
3
</v>
      </c>
      <c r="F10" s="111" t="str">
        <f>'Мандатная (список)'!F10&amp;CHAR(10)&amp;'Мандатная (список)'!F11&amp;CHAR(10)&amp;'Мандатная (список)'!F12&amp;CHAR(10)&amp;'Мандатная (список)'!F13&amp;CHAR(10)&amp;'Мандатная (список)'!F14&amp;CHAR(10)&amp;'Мандатная (список)'!F15</f>
        <v>
</v>
      </c>
    </row>
    <row r="11" spans="1:6" ht="12.75">
      <c r="A11" s="112"/>
      <c r="B11" s="114"/>
      <c r="C11" s="116"/>
      <c r="D11" s="112"/>
      <c r="E11" s="112"/>
      <c r="F11" s="112"/>
    </row>
    <row r="12" spans="1:6" ht="12.75">
      <c r="A12" s="112"/>
      <c r="B12" s="114"/>
      <c r="C12" s="116"/>
      <c r="D12" s="112"/>
      <c r="E12" s="112"/>
      <c r="F12" s="112"/>
    </row>
    <row r="13" spans="1:6" ht="12.75">
      <c r="A13" s="112"/>
      <c r="B13" s="114"/>
      <c r="C13" s="116"/>
      <c r="D13" s="112"/>
      <c r="E13" s="112"/>
      <c r="F13" s="112"/>
    </row>
    <row r="14" spans="1:6" ht="12.75">
      <c r="A14" s="112"/>
      <c r="B14" s="114"/>
      <c r="C14" s="116"/>
      <c r="D14" s="112"/>
      <c r="E14" s="112"/>
      <c r="F14" s="112"/>
    </row>
    <row r="15" spans="1:6" ht="12.75">
      <c r="A15" s="112"/>
      <c r="B15" s="115"/>
      <c r="C15" s="117"/>
      <c r="D15" s="112"/>
      <c r="E15" s="112"/>
      <c r="F15" s="112"/>
    </row>
    <row r="16" spans="1:6" ht="12.75" customHeight="1">
      <c r="A16" s="111">
        <f>'Мандатная (список)'!A16</f>
        <v>0</v>
      </c>
      <c r="B16" s="113" t="str">
        <f>'Мандатная (список)'!B16&amp;CHAR(10)&amp;'Мандатная (список)'!B17&amp;CHAR(10)&amp;'Мандатная (список)'!B18&amp;CHAR(10)&amp;'Мандатная (список)'!B19&amp;CHAR(10)&amp;'Мандатная (список)'!B20&amp;CHAR(10)&amp;'Мандатная (список)'!B21</f>
        <v>"Скатики"
г. Бийск
</v>
      </c>
      <c r="C16" s="113" t="str">
        <f>'Мандатная (список)'!C16&amp;CHAR(10)&amp;'Мандатная (список)'!C17&amp;CHAR(10)&amp;'Мандатная (список)'!C18&amp;CHAR(10)&amp;'Мандатная (список)'!C19&amp;CHAR(10)&amp;'Мандатная (список)'!C20&amp;CHAR(10)&amp;'Мандатная (список)'!C21</f>
        <v>Дробышева Виктория Алексеевна
Дудина Арина Павловна
Соколова Карина Алексеевна
Вдовина Екатерина Алексеевна
</v>
      </c>
      <c r="D16" s="111" t="str">
        <f>'Мандатная (список)'!D16&amp;CHAR(10)&amp;'Мандатная (список)'!D17&amp;CHAR(10)&amp;'Мандатная (список)'!D18&amp;CHAR(10)&amp;'Мандатная (список)'!D19&amp;CHAR(10)&amp;'Мандатная (список)'!D20&amp;CHAR(10)&amp;'Мандатная (список)'!D21</f>
        <v>2005
2003
2012
2008
</v>
      </c>
      <c r="E16" s="111" t="str">
        <f>'Мандатная (список)'!E16&amp;CHAR(10)&amp;'Мандатная (список)'!E17&amp;CHAR(10)&amp;'Мандатная (список)'!E18&amp;CHAR(10)&amp;'Мандатная (список)'!E19&amp;CHAR(10)&amp;'Мандатная (список)'!E20&amp;CHAR(10)&amp;'Мандатная (список)'!E21</f>
        <v>3
3
3
3
</v>
      </c>
      <c r="F16" s="111" t="str">
        <f>'Мандатная (список)'!F16&amp;CHAR(10)&amp;'Мандатная (список)'!F17&amp;CHAR(10)&amp;'Мандатная (список)'!F18&amp;CHAR(10)&amp;'Мандатная (список)'!F19&amp;CHAR(10)&amp;'Мандатная (список)'!F20&amp;CHAR(10)&amp;'Мандатная (список)'!F21</f>
        <v>
</v>
      </c>
    </row>
    <row r="17" spans="1:6" ht="12.75">
      <c r="A17" s="112"/>
      <c r="B17" s="114"/>
      <c r="C17" s="116"/>
      <c r="D17" s="112"/>
      <c r="E17" s="112"/>
      <c r="F17" s="112"/>
    </row>
    <row r="18" spans="1:6" ht="12.75">
      <c r="A18" s="112"/>
      <c r="B18" s="114"/>
      <c r="C18" s="116"/>
      <c r="D18" s="112"/>
      <c r="E18" s="112"/>
      <c r="F18" s="112"/>
    </row>
    <row r="19" spans="1:6" ht="12.75">
      <c r="A19" s="112"/>
      <c r="B19" s="114"/>
      <c r="C19" s="116"/>
      <c r="D19" s="112"/>
      <c r="E19" s="112"/>
      <c r="F19" s="112"/>
    </row>
    <row r="20" spans="1:6" ht="12.75">
      <c r="A20" s="112"/>
      <c r="B20" s="114"/>
      <c r="C20" s="116"/>
      <c r="D20" s="112"/>
      <c r="E20" s="112"/>
      <c r="F20" s="112"/>
    </row>
    <row r="21" spans="1:6" ht="12.75">
      <c r="A21" s="112"/>
      <c r="B21" s="115"/>
      <c r="C21" s="117"/>
      <c r="D21" s="112"/>
      <c r="E21" s="112"/>
      <c r="F21" s="112"/>
    </row>
    <row r="22" spans="1:6" ht="12.75" customHeight="1">
      <c r="A22" s="111">
        <f>'Мандатная (список)'!A22</f>
        <v>0</v>
      </c>
      <c r="B22" s="113" t="str">
        <f>'Мандатная (список)'!B22&amp;CHAR(10)&amp;'Мандатная (список)'!B23&amp;CHAR(10)&amp;'Мандатная (список)'!B24&amp;CHAR(10)&amp;'Мандатная (список)'!B25&amp;CHAR(10)&amp;'Мандатная (список)'!B26&amp;CHAR(10)&amp;'Мандатная (список)'!B27</f>
        <v>"Скат"
г. Бийск
</v>
      </c>
      <c r="C22" s="113" t="str">
        <f>'Мандатная (список)'!C22&amp;CHAR(10)&amp;'Мандатная (список)'!C23&amp;CHAR(10)&amp;'Мандатная (список)'!C24&amp;CHAR(10)&amp;'Мандатная (список)'!C25&amp;CHAR(10)&amp;'Мандатная (список)'!C26&amp;CHAR(10)&amp;'Мандатная (список)'!C27</f>
        <v>Береговой Константин Александрович
Зырянов Аким Олегович
Разгоняев Артем  Сергеевич
Абрамов Кирилл Сергеевич
</v>
      </c>
      <c r="D22" s="111" t="str">
        <f>'Мандатная (список)'!D22&amp;CHAR(10)&amp;'Мандатная (список)'!D23&amp;CHAR(10)&amp;'Мандатная (список)'!D24&amp;CHAR(10)&amp;'Мандатная (список)'!D25&amp;CHAR(10)&amp;'Мандатная (список)'!D26&amp;CHAR(10)&amp;'Мандатная (список)'!D27</f>
        <v>1999
2000
2000
1998
</v>
      </c>
      <c r="E22" s="111" t="str">
        <f>'Мандатная (список)'!E22&amp;CHAR(10)&amp;'Мандатная (список)'!E23&amp;CHAR(10)&amp;'Мандатная (список)'!E24&amp;CHAR(10)&amp;'Мандатная (список)'!E25&amp;CHAR(10)&amp;'Мандатная (список)'!E26&amp;CHAR(10)&amp;'Мандатная (список)'!E27</f>
        <v>КМС
КМС
КМС
б/р
</v>
      </c>
      <c r="F22" s="111" t="str">
        <f>'Мандатная (список)'!F22&amp;CHAR(10)&amp;'Мандатная (список)'!F23&amp;CHAR(10)&amp;'Мандатная (список)'!F24&amp;CHAR(10)&amp;'Мандатная (список)'!F25&amp;CHAR(10)&amp;'Мандатная (список)'!F26&amp;CHAR(10)&amp;'Мандатная (список)'!F27</f>
        <v>
</v>
      </c>
    </row>
    <row r="23" spans="1:6" ht="12.75">
      <c r="A23" s="112"/>
      <c r="B23" s="114"/>
      <c r="C23" s="116"/>
      <c r="D23" s="112"/>
      <c r="E23" s="112"/>
      <c r="F23" s="112"/>
    </row>
    <row r="24" spans="1:6" ht="12.75">
      <c r="A24" s="112"/>
      <c r="B24" s="114"/>
      <c r="C24" s="116"/>
      <c r="D24" s="112"/>
      <c r="E24" s="112"/>
      <c r="F24" s="112"/>
    </row>
    <row r="25" spans="1:6" ht="12.75">
      <c r="A25" s="112"/>
      <c r="B25" s="114"/>
      <c r="C25" s="116"/>
      <c r="D25" s="112"/>
      <c r="E25" s="112"/>
      <c r="F25" s="112"/>
    </row>
    <row r="26" spans="1:6" ht="12.75">
      <c r="A26" s="112"/>
      <c r="B26" s="114"/>
      <c r="C26" s="116"/>
      <c r="D26" s="112"/>
      <c r="E26" s="112"/>
      <c r="F26" s="112"/>
    </row>
    <row r="27" spans="1:6" ht="12.75">
      <c r="A27" s="112"/>
      <c r="B27" s="115"/>
      <c r="C27" s="117"/>
      <c r="D27" s="112"/>
      <c r="E27" s="112"/>
      <c r="F27" s="112"/>
    </row>
    <row r="28" spans="1:6" ht="12.75" customHeight="1">
      <c r="A28" s="111">
        <f>'Мандатная (список)'!A28</f>
        <v>0</v>
      </c>
      <c r="B28" s="113" t="str">
        <f>'Мандатная (список)'!B28&amp;CHAR(10)&amp;'Мандатная (список)'!B29&amp;CHAR(10)&amp;'Мандатная (список)'!B30&amp;CHAR(10)&amp;'Мандатная (список)'!B31&amp;CHAR(10)&amp;'Мандатная (список)'!B32&amp;CHAR(10)&amp;'Мандатная (список)'!B33</f>
        <v>"Скат"
г. Бийск
</v>
      </c>
      <c r="C28" s="113" t="str">
        <f>'Мандатная (список)'!C28&amp;CHAR(10)&amp;'Мандатная (список)'!C29&amp;CHAR(10)&amp;'Мандатная (список)'!C30&amp;CHAR(10)&amp;'Мандатная (список)'!C31&amp;CHAR(10)&amp;'Мандатная (список)'!C32&amp;CHAR(10)&amp;'Мандатная (список)'!C33</f>
        <v>Есин Александр Александрович
Зырянов Аким Олегович
Разгоняев Артем  Сергеевич
Молоков Артем
Дерябин Владимир Евгеньевич
Авдеев Дмитрий Сергеевич</v>
      </c>
      <c r="D28" s="111" t="str">
        <f>'Мандатная (список)'!D28&amp;CHAR(10)&amp;'Мандатная (список)'!D29&amp;CHAR(10)&amp;'Мандатная (список)'!D30&amp;CHAR(10)&amp;'Мандатная (список)'!D31&amp;CHAR(10)&amp;'Мандатная (список)'!D32&amp;CHAR(10)&amp;'Мандатная (список)'!D33</f>
        <v>2005
2000
2000
2000
2005
2000</v>
      </c>
      <c r="E28" s="111" t="str">
        <f>'Мандатная (список)'!E28&amp;CHAR(10)&amp;'Мандатная (список)'!E29&amp;CHAR(10)&amp;'Мандатная (список)'!E30&amp;CHAR(10)&amp;'Мандатная (список)'!E31&amp;CHAR(10)&amp;'Мандатная (список)'!E32&amp;CHAR(10)&amp;'Мандатная (список)'!E33</f>
        <v>3
КМС
КМС
б/р
3
3</v>
      </c>
      <c r="F28" s="111" t="str">
        <f>'Мандатная (список)'!F28&amp;CHAR(10)&amp;'Мандатная (список)'!F29&amp;CHAR(10)&amp;'Мандатная (список)'!F30&amp;CHAR(10)&amp;'Мандатная (список)'!F31&amp;CHAR(10)&amp;'Мандатная (список)'!F32&amp;CHAR(10)&amp;'Мандатная (список)'!F33</f>
        <v>
</v>
      </c>
    </row>
    <row r="29" spans="1:6" ht="12.75">
      <c r="A29" s="112"/>
      <c r="B29" s="114"/>
      <c r="C29" s="116"/>
      <c r="D29" s="112"/>
      <c r="E29" s="112"/>
      <c r="F29" s="112"/>
    </row>
    <row r="30" spans="1:6" ht="12.75">
      <c r="A30" s="112"/>
      <c r="B30" s="114"/>
      <c r="C30" s="116"/>
      <c r="D30" s="112"/>
      <c r="E30" s="112"/>
      <c r="F30" s="112"/>
    </row>
    <row r="31" spans="1:6" ht="12.75">
      <c r="A31" s="112"/>
      <c r="B31" s="114"/>
      <c r="C31" s="116"/>
      <c r="D31" s="112"/>
      <c r="E31" s="112"/>
      <c r="F31" s="112"/>
    </row>
    <row r="32" spans="1:6" ht="12.75">
      <c r="A32" s="112"/>
      <c r="B32" s="114"/>
      <c r="C32" s="116"/>
      <c r="D32" s="112"/>
      <c r="E32" s="112"/>
      <c r="F32" s="112"/>
    </row>
    <row r="33" spans="1:6" ht="12.75">
      <c r="A33" s="112"/>
      <c r="B33" s="115"/>
      <c r="C33" s="117"/>
      <c r="D33" s="112"/>
      <c r="E33" s="112"/>
      <c r="F33" s="112"/>
    </row>
    <row r="34" spans="1:6" ht="12.75" customHeight="1">
      <c r="A34" s="111">
        <f>'Мандатная (список)'!A34</f>
        <v>27</v>
      </c>
      <c r="B34" s="113" t="str">
        <f>'Мандатная (список)'!B34&amp;CHAR(10)&amp;'Мандатная (список)'!B35&amp;CHAR(10)&amp;'Мандатная (список)'!B36&amp;CHAR(10)&amp;'Мандатная (список)'!B37&amp;CHAR(10)&amp;'Мандатная (список)'!B38&amp;CHAR(10)&amp;'Мандатная (список)'!B39</f>
        <v>"Скат"
г. Бийск
</v>
      </c>
      <c r="C34" s="113" t="str">
        <f>'Мандатная (список)'!C34&amp;CHAR(10)&amp;'Мандатная (список)'!C35&amp;CHAR(10)&amp;'Мандатная (список)'!C36&amp;CHAR(10)&amp;'Мандатная (список)'!C37&amp;CHAR(10)&amp;'Мандатная (список)'!C38&amp;CHAR(10)&amp;'Мандатная (список)'!C39</f>
        <v>Лосев Владимир
Зырянов Аким
</v>
      </c>
      <c r="D34" s="111" t="str">
        <f>'Мандатная (список)'!D34&amp;CHAR(10)&amp;'Мандатная (список)'!D35&amp;CHAR(10)&amp;'Мандатная (список)'!D36&amp;CHAR(10)&amp;'Мандатная (список)'!D37&amp;CHAR(10)&amp;'Мандатная (список)'!D38&amp;CHAR(10)&amp;'Мандатная (список)'!D39</f>
        <v>2005
2000
</v>
      </c>
      <c r="E34" s="111" t="str">
        <f>'Мандатная (список)'!E34&amp;CHAR(10)&amp;'Мандатная (список)'!E35&amp;CHAR(10)&amp;'Мандатная (список)'!E36&amp;CHAR(10)&amp;'Мандатная (список)'!E37&amp;CHAR(10)&amp;'Мандатная (список)'!E38&amp;CHAR(10)&amp;'Мандатная (список)'!E39</f>
        <v>3
КМС
</v>
      </c>
      <c r="F34" s="111" t="str">
        <f>'Мандатная (список)'!F34&amp;CHAR(10)&amp;'Мандатная (список)'!F35&amp;CHAR(10)&amp;'Мандатная (список)'!F36&amp;CHAR(10)&amp;'Мандатная (список)'!F37&amp;CHAR(10)&amp;'Мандатная (список)'!F38&amp;CHAR(10)&amp;'Мандатная (список)'!F39</f>
        <v>
</v>
      </c>
    </row>
    <row r="35" spans="1:6" ht="12.75">
      <c r="A35" s="112"/>
      <c r="B35" s="114"/>
      <c r="C35" s="116"/>
      <c r="D35" s="112"/>
      <c r="E35" s="112"/>
      <c r="F35" s="112"/>
    </row>
    <row r="36" spans="1:6" ht="12.75">
      <c r="A36" s="112"/>
      <c r="B36" s="114"/>
      <c r="C36" s="116"/>
      <c r="D36" s="112"/>
      <c r="E36" s="112"/>
      <c r="F36" s="112"/>
    </row>
    <row r="37" spans="1:6" ht="12.75">
      <c r="A37" s="112"/>
      <c r="B37" s="114"/>
      <c r="C37" s="116"/>
      <c r="D37" s="112"/>
      <c r="E37" s="112"/>
      <c r="F37" s="112"/>
    </row>
    <row r="38" spans="1:6" ht="12.75">
      <c r="A38" s="112"/>
      <c r="B38" s="114"/>
      <c r="C38" s="116"/>
      <c r="D38" s="112"/>
      <c r="E38" s="112"/>
      <c r="F38" s="112"/>
    </row>
    <row r="39" spans="1:6" ht="12.75">
      <c r="A39" s="112"/>
      <c r="B39" s="115"/>
      <c r="C39" s="117"/>
      <c r="D39" s="112"/>
      <c r="E39" s="112"/>
      <c r="F39" s="112"/>
    </row>
    <row r="40" spans="1:6" ht="12.75" customHeight="1">
      <c r="A40" s="111">
        <f>'Мандатная (список)'!A40</f>
        <v>4</v>
      </c>
      <c r="B40" s="113" t="str">
        <f>'Мандатная (список)'!B40&amp;CHAR(10)&amp;'Мандатная (список)'!B41&amp;CHAR(10)&amp;'Мандатная (список)'!B42&amp;CHAR(10)&amp;'Мандатная (список)'!B43&amp;CHAR(10)&amp;'Мандатная (список)'!B44&amp;CHAR(10)&amp;'Мандатная (список)'!B45</f>
        <v>"Под рюкзаком"
г. Бийск
</v>
      </c>
      <c r="C40" s="113" t="str">
        <f>'Мандатная (список)'!C40&amp;CHAR(10)&amp;'Мандатная (список)'!C41&amp;CHAR(10)&amp;'Мандатная (список)'!C42&amp;CHAR(10)&amp;'Мандатная (список)'!C43&amp;CHAR(10)&amp;'Мандатная (список)'!C44&amp;CHAR(10)&amp;'Мандатная (список)'!C45</f>
        <v>Зырянов Николай Сергеевич
Юганов Артем Андреевич
</v>
      </c>
      <c r="D40" s="111" t="str">
        <f>'Мандатная (список)'!D40&amp;CHAR(10)&amp;'Мандатная (список)'!D41&amp;CHAR(10)&amp;'Мандатная (список)'!D42&amp;CHAR(10)&amp;'Мандатная (список)'!D43&amp;CHAR(10)&amp;'Мандатная (список)'!D44&amp;CHAR(10)&amp;'Мандатная (список)'!D45</f>
        <v>1992
1992
</v>
      </c>
      <c r="E40" s="111" t="str">
        <f>'Мандатная (список)'!E40&amp;CHAR(10)&amp;'Мандатная (список)'!E41&amp;CHAR(10)&amp;'Мандатная (список)'!E42&amp;CHAR(10)&amp;'Мандатная (список)'!E43&amp;CHAR(10)&amp;'Мандатная (список)'!E44&amp;CHAR(10)&amp;'Мандатная (список)'!E45</f>
        <v>кмс
кмс
</v>
      </c>
      <c r="F40" s="111" t="str">
        <f>'Мандатная (список)'!F40&amp;CHAR(10)&amp;'Мандатная (список)'!F41&amp;CHAR(10)&amp;'Мандатная (список)'!F42&amp;CHAR(10)&amp;'Мандатная (список)'!F43&amp;CHAR(10)&amp;'Мандатная (список)'!F44&amp;CHAR(10)&amp;'Мандатная (список)'!F45</f>
        <v>
</v>
      </c>
    </row>
    <row r="41" spans="1:6" ht="12.75">
      <c r="A41" s="112"/>
      <c r="B41" s="114"/>
      <c r="C41" s="116"/>
      <c r="D41" s="112"/>
      <c r="E41" s="112"/>
      <c r="F41" s="112"/>
    </row>
    <row r="42" spans="1:6" ht="12.75">
      <c r="A42" s="112"/>
      <c r="B42" s="114"/>
      <c r="C42" s="116"/>
      <c r="D42" s="112"/>
      <c r="E42" s="112"/>
      <c r="F42" s="112"/>
    </row>
    <row r="43" spans="1:6" ht="12.75">
      <c r="A43" s="112"/>
      <c r="B43" s="114"/>
      <c r="C43" s="116"/>
      <c r="D43" s="112"/>
      <c r="E43" s="112"/>
      <c r="F43" s="112"/>
    </row>
    <row r="44" spans="1:6" ht="12.75">
      <c r="A44" s="112"/>
      <c r="B44" s="114"/>
      <c r="C44" s="116"/>
      <c r="D44" s="112"/>
      <c r="E44" s="112"/>
      <c r="F44" s="112"/>
    </row>
    <row r="45" spans="1:6" ht="12.75">
      <c r="A45" s="112"/>
      <c r="B45" s="115"/>
      <c r="C45" s="117"/>
      <c r="D45" s="112"/>
      <c r="E45" s="112"/>
      <c r="F45" s="112"/>
    </row>
    <row r="46" spans="1:6" ht="12.75" customHeight="1">
      <c r="A46" s="111">
        <f>'Мандатная (список)'!A46</f>
        <v>12</v>
      </c>
      <c r="B46" s="113" t="str">
        <f>'Мандатная (список)'!B46&amp;CHAR(10)&amp;'Мандатная (список)'!B47&amp;CHAR(10)&amp;'Мандатная (список)'!B48&amp;CHAR(10)&amp;'Мандатная (список)'!B49&amp;CHAR(10)&amp;'Мандатная (список)'!B50&amp;CHAR(10)&amp;'Мандатная (список)'!B51</f>
        <v>"Касатки"
г. Бийск
</v>
      </c>
      <c r="C46" s="113" t="str">
        <f>'Мандатная (список)'!C46&amp;CHAR(10)&amp;'Мандатная (список)'!C47&amp;CHAR(10)&amp;'Мандатная (список)'!C48&amp;CHAR(10)&amp;'Мандатная (список)'!C49&amp;CHAR(10)&amp;'Мандатная (список)'!C50&amp;CHAR(10)&amp;'Мандатная (список)'!C51</f>
        <v>Соколова Карина Алексеевна
Вдовина Екатерина Алексеевна
</v>
      </c>
      <c r="D46" s="111" t="str">
        <f>'Мандатная (список)'!D46&amp;CHAR(10)&amp;'Мандатная (список)'!D47&amp;CHAR(10)&amp;'Мандатная (список)'!D48&amp;CHAR(10)&amp;'Мандатная (список)'!D49&amp;CHAR(10)&amp;'Мандатная (список)'!D50&amp;CHAR(10)&amp;'Мандатная (список)'!D51</f>
        <v>2012
2008
</v>
      </c>
      <c r="E46" s="111" t="str">
        <f>'Мандатная (список)'!E46&amp;CHAR(10)&amp;'Мандатная (список)'!E47&amp;CHAR(10)&amp;'Мандатная (список)'!E48&amp;CHAR(10)&amp;'Мандатная (список)'!E49&amp;CHAR(10)&amp;'Мандатная (список)'!E50&amp;CHAR(10)&amp;'Мандатная (список)'!E51</f>
        <v>3
3
</v>
      </c>
      <c r="F46" s="111" t="str">
        <f>'Мандатная (список)'!F46&amp;CHAR(10)&amp;'Мандатная (список)'!F47&amp;CHAR(10)&amp;'Мандатная (список)'!F48&amp;CHAR(10)&amp;'Мандатная (список)'!F49&amp;CHAR(10)&amp;'Мандатная (список)'!F50&amp;CHAR(10)&amp;'Мандатная (список)'!F51</f>
        <v>
</v>
      </c>
    </row>
    <row r="47" spans="1:6" ht="12.75">
      <c r="A47" s="112"/>
      <c r="B47" s="114"/>
      <c r="C47" s="116"/>
      <c r="D47" s="112"/>
      <c r="E47" s="112"/>
      <c r="F47" s="112"/>
    </row>
    <row r="48" spans="1:6" ht="12.75">
      <c r="A48" s="112"/>
      <c r="B48" s="114"/>
      <c r="C48" s="116"/>
      <c r="D48" s="112"/>
      <c r="E48" s="112"/>
      <c r="F48" s="112"/>
    </row>
    <row r="49" spans="1:6" ht="12.75">
      <c r="A49" s="112"/>
      <c r="B49" s="114"/>
      <c r="C49" s="116"/>
      <c r="D49" s="112"/>
      <c r="E49" s="112"/>
      <c r="F49" s="112"/>
    </row>
    <row r="50" spans="1:6" ht="12.75">
      <c r="A50" s="112"/>
      <c r="B50" s="114"/>
      <c r="C50" s="116"/>
      <c r="D50" s="112"/>
      <c r="E50" s="112"/>
      <c r="F50" s="112"/>
    </row>
    <row r="51" spans="1:6" ht="12.75">
      <c r="A51" s="112"/>
      <c r="B51" s="115"/>
      <c r="C51" s="117"/>
      <c r="D51" s="112"/>
      <c r="E51" s="112"/>
      <c r="F51" s="112"/>
    </row>
    <row r="52" spans="1:6" ht="12.75" customHeight="1">
      <c r="A52" s="111">
        <f>'Мандатная (список)'!A52</f>
        <v>5</v>
      </c>
      <c r="B52" s="113" t="str">
        <f>'Мандатная (список)'!B52&amp;CHAR(10)&amp;'Мандатная (список)'!B53&amp;CHAR(10)&amp;'Мандатная (список)'!B54&amp;CHAR(10)&amp;'Мандатная (список)'!B55&amp;CHAR(10)&amp;'Мандатная (список)'!B56&amp;CHAR(10)&amp;'Мандатная (список)'!B57</f>
        <v>"Касатки"
г. Бийск
</v>
      </c>
      <c r="C52" s="113" t="str">
        <f>'Мандатная (список)'!C52&amp;CHAR(10)&amp;'Мандатная (список)'!C53&amp;CHAR(10)&amp;'Мандатная (список)'!C54&amp;CHAR(10)&amp;'Мандатная (список)'!C55&amp;CHAR(10)&amp;'Мандатная (список)'!C56&amp;CHAR(10)&amp;'Мандатная (список)'!C57</f>
        <v>Соколова Виктория Евгеньевна
Дудина Арина Павловна
</v>
      </c>
      <c r="D52" s="111" t="str">
        <f>'Мандатная (список)'!D52&amp;CHAR(10)&amp;'Мандатная (список)'!D53&amp;CHAR(10)&amp;'Мандатная (список)'!D54&amp;CHAR(10)&amp;'Мандатная (список)'!D55&amp;CHAR(10)&amp;'Мандатная (список)'!D56&amp;CHAR(10)&amp;'Мандатная (список)'!D57</f>
        <v>1980
2003
</v>
      </c>
      <c r="E52" s="111" t="str">
        <f>'Мандатная (список)'!E52&amp;CHAR(10)&amp;'Мандатная (список)'!E53&amp;CHAR(10)&amp;'Мандатная (список)'!E54&amp;CHAR(10)&amp;'Мандатная (список)'!E55&amp;CHAR(10)&amp;'Мандатная (список)'!E56&amp;CHAR(10)&amp;'Мандатная (список)'!E57</f>
        <v>КМС
3
</v>
      </c>
      <c r="F52" s="111" t="str">
        <f>'Мандатная (список)'!F52&amp;CHAR(10)&amp;'Мандатная (список)'!F53&amp;CHAR(10)&amp;'Мандатная (список)'!F54&amp;CHAR(10)&amp;'Мандатная (список)'!F55&amp;CHAR(10)&amp;'Мандатная (список)'!F56&amp;CHAR(10)&amp;'Мандатная (список)'!F57</f>
        <v>
</v>
      </c>
    </row>
    <row r="53" spans="1:6" ht="12.75">
      <c r="A53" s="112"/>
      <c r="B53" s="114"/>
      <c r="C53" s="116"/>
      <c r="D53" s="112"/>
      <c r="E53" s="112"/>
      <c r="F53" s="112"/>
    </row>
    <row r="54" spans="1:6" ht="12.75">
      <c r="A54" s="112"/>
      <c r="B54" s="114"/>
      <c r="C54" s="116"/>
      <c r="D54" s="112"/>
      <c r="E54" s="112"/>
      <c r="F54" s="112"/>
    </row>
    <row r="55" spans="1:6" ht="12.75">
      <c r="A55" s="112"/>
      <c r="B55" s="114"/>
      <c r="C55" s="116"/>
      <c r="D55" s="112"/>
      <c r="E55" s="112"/>
      <c r="F55" s="112"/>
    </row>
    <row r="56" spans="1:6" ht="12.75">
      <c r="A56" s="112"/>
      <c r="B56" s="114"/>
      <c r="C56" s="116"/>
      <c r="D56" s="112"/>
      <c r="E56" s="112"/>
      <c r="F56" s="112"/>
    </row>
    <row r="57" spans="1:6" ht="12.75">
      <c r="A57" s="112"/>
      <c r="B57" s="115"/>
      <c r="C57" s="117"/>
      <c r="D57" s="112"/>
      <c r="E57" s="112"/>
      <c r="F57" s="112"/>
    </row>
    <row r="58" spans="1:6" ht="12.75" customHeight="1">
      <c r="A58" s="111">
        <f>'Мандатная (список)'!A58</f>
        <v>22</v>
      </c>
      <c r="B58" s="113" t="str">
        <f>'Мандатная (список)'!B58&amp;CHAR(10)&amp;'Мандатная (список)'!B59&amp;CHAR(10)&amp;'Мандатная (список)'!B60&amp;CHAR(10)&amp;'Мандатная (список)'!B61&amp;CHAR(10)&amp;'Мандатная (список)'!B62&amp;CHAR(10)&amp;'Мандатная (список)'!B63</f>
        <v>Казанцев и Бурлаков
</v>
      </c>
      <c r="C58" s="113" t="str">
        <f>'Мандатная (список)'!C58&amp;CHAR(10)&amp;'Мандатная (список)'!C59&amp;CHAR(10)&amp;'Мандатная (список)'!C60&amp;CHAR(10)&amp;'Мандатная (список)'!C61&amp;CHAR(10)&amp;'Мандатная (список)'!C62&amp;CHAR(10)&amp;'Мандатная (список)'!C63</f>
        <v>Казанцев Александр Игоревич
Бурлаков Александр Николаевич
</v>
      </c>
      <c r="D58" s="111" t="str">
        <f>'Мандатная (список)'!D58&amp;CHAR(10)&amp;'Мандатная (список)'!D59&amp;CHAR(10)&amp;'Мандатная (список)'!D60&amp;CHAR(10)&amp;'Мандатная (список)'!D61&amp;CHAR(10)&amp;'Мандатная (список)'!D62&amp;CHAR(10)&amp;'Мандатная (список)'!D63</f>
        <v>1994
1992
</v>
      </c>
      <c r="E58" s="111" t="str">
        <f>'Мандатная (список)'!E58&amp;CHAR(10)&amp;'Мандатная (список)'!E59&amp;CHAR(10)&amp;'Мандатная (список)'!E60&amp;CHAR(10)&amp;'Мандатная (список)'!E61&amp;CHAR(10)&amp;'Мандатная (список)'!E62&amp;CHAR(10)&amp;'Мандатная (список)'!E63</f>
        <v>КМС
КМС
</v>
      </c>
      <c r="F58" s="111" t="str">
        <f>'Мандатная (список)'!F58&amp;CHAR(10)&amp;'Мандатная (список)'!F59&amp;CHAR(10)&amp;'Мандатная (список)'!F60&amp;CHAR(10)&amp;'Мандатная (список)'!F61&amp;CHAR(10)&amp;'Мандатная (список)'!F62&amp;CHAR(10)&amp;'Мандатная (список)'!F63</f>
        <v>
</v>
      </c>
    </row>
    <row r="59" spans="1:6" ht="12.75">
      <c r="A59" s="112"/>
      <c r="B59" s="114"/>
      <c r="C59" s="116"/>
      <c r="D59" s="112"/>
      <c r="E59" s="112"/>
      <c r="F59" s="112"/>
    </row>
    <row r="60" spans="1:6" ht="12.75">
      <c r="A60" s="112"/>
      <c r="B60" s="114"/>
      <c r="C60" s="116"/>
      <c r="D60" s="112"/>
      <c r="E60" s="112"/>
      <c r="F60" s="112"/>
    </row>
    <row r="61" spans="1:6" ht="12.75">
      <c r="A61" s="112"/>
      <c r="B61" s="114"/>
      <c r="C61" s="116"/>
      <c r="D61" s="112"/>
      <c r="E61" s="112"/>
      <c r="F61" s="112"/>
    </row>
    <row r="62" spans="1:6" ht="12.75">
      <c r="A62" s="112"/>
      <c r="B62" s="114"/>
      <c r="C62" s="116"/>
      <c r="D62" s="112"/>
      <c r="E62" s="112"/>
      <c r="F62" s="112"/>
    </row>
    <row r="63" spans="1:6" ht="12.75">
      <c r="A63" s="112"/>
      <c r="B63" s="115"/>
      <c r="C63" s="117"/>
      <c r="D63" s="112"/>
      <c r="E63" s="112"/>
      <c r="F63" s="112"/>
    </row>
    <row r="64" spans="1:6" ht="12.75" customHeight="1">
      <c r="A64" s="111">
        <f>'Мандатная (список)'!A64</f>
        <v>7</v>
      </c>
      <c r="B64" s="113" t="str">
        <f>'Мандатная (список)'!B64&amp;CHAR(10)&amp;'Мандатная (список)'!B65&amp;CHAR(10)&amp;'Мандатная (список)'!B66&amp;CHAR(10)&amp;'Мандатная (список)'!B67&amp;CHAR(10)&amp;'Мандатная (список)'!B68&amp;CHAR(10)&amp;'Мандатная (список)'!B69</f>
        <v>"Касатки"
г. Бийск
</v>
      </c>
      <c r="C64" s="113" t="str">
        <f>'Мандатная (список)'!C64&amp;CHAR(10)&amp;'Мандатная (список)'!C65&amp;CHAR(10)&amp;'Мандатная (список)'!C66&amp;CHAR(10)&amp;'Мандатная (список)'!C67&amp;CHAR(10)&amp;'Мандатная (список)'!C68&amp;CHAR(10)&amp;'Мандатная (список)'!C69</f>
        <v>Суворова Ксения Викторовна
Беломыцева Евгения Михайловна
</v>
      </c>
      <c r="D64" s="111" t="str">
        <f>'Мандатная (список)'!D64&amp;CHAR(10)&amp;'Мандатная (список)'!D65&amp;CHAR(10)&amp;'Мандатная (список)'!D66&amp;CHAR(10)&amp;'Мандатная (список)'!D67&amp;CHAR(10)&amp;'Мандатная (список)'!D68&amp;CHAR(10)&amp;'Мандатная (список)'!D69</f>
        <v>2006
2007
</v>
      </c>
      <c r="E64" s="111" t="str">
        <f>'Мандатная (список)'!E64&amp;CHAR(10)&amp;'Мандатная (список)'!E65&amp;CHAR(10)&amp;'Мандатная (список)'!E66&amp;CHAR(10)&amp;'Мандатная (список)'!E67&amp;CHAR(10)&amp;'Мандатная (список)'!E68&amp;CHAR(10)&amp;'Мандатная (список)'!E69</f>
        <v>3
3
</v>
      </c>
      <c r="F64" s="111" t="str">
        <f>'Мандатная (список)'!F64&amp;CHAR(10)&amp;'Мандатная (список)'!F65&amp;CHAR(10)&amp;'Мандатная (список)'!F66&amp;CHAR(10)&amp;'Мандатная (список)'!F67&amp;CHAR(10)&amp;'Мандатная (список)'!F68&amp;CHAR(10)&amp;'Мандатная (список)'!F69</f>
        <v>
</v>
      </c>
    </row>
    <row r="65" spans="1:6" ht="12.75">
      <c r="A65" s="112"/>
      <c r="B65" s="114"/>
      <c r="C65" s="116"/>
      <c r="D65" s="112"/>
      <c r="E65" s="112"/>
      <c r="F65" s="112"/>
    </row>
    <row r="66" spans="1:6" ht="12.75">
      <c r="A66" s="112"/>
      <c r="B66" s="114"/>
      <c r="C66" s="116"/>
      <c r="D66" s="112"/>
      <c r="E66" s="112"/>
      <c r="F66" s="112"/>
    </row>
    <row r="67" spans="1:6" ht="12.75">
      <c r="A67" s="112"/>
      <c r="B67" s="114"/>
      <c r="C67" s="116"/>
      <c r="D67" s="112"/>
      <c r="E67" s="112"/>
      <c r="F67" s="112"/>
    </row>
    <row r="68" spans="1:6" ht="12.75">
      <c r="A68" s="112"/>
      <c r="B68" s="114"/>
      <c r="C68" s="116"/>
      <c r="D68" s="112"/>
      <c r="E68" s="112"/>
      <c r="F68" s="112"/>
    </row>
    <row r="69" spans="1:6" ht="12.75">
      <c r="A69" s="112"/>
      <c r="B69" s="115"/>
      <c r="C69" s="117"/>
      <c r="D69" s="112"/>
      <c r="E69" s="112"/>
      <c r="F69" s="112"/>
    </row>
    <row r="70" spans="1:6" ht="12.75" customHeight="1">
      <c r="A70" s="111">
        <f>'Мандатная (список)'!A70</f>
        <v>6</v>
      </c>
      <c r="B70" s="113" t="str">
        <f>'Мандатная (список)'!B70&amp;CHAR(10)&amp;'Мандатная (список)'!B71&amp;CHAR(10)&amp;'Мандатная (список)'!B72&amp;CHAR(10)&amp;'Мандатная (список)'!B73&amp;CHAR(10)&amp;'Мандатная (список)'!B74&amp;CHAR(10)&amp;'Мандатная (список)'!B75</f>
        <v>"Касатки"
г. Бийск
</v>
      </c>
      <c r="C70" s="113" t="str">
        <f>'Мандатная (список)'!C70&amp;CHAR(10)&amp;'Мандатная (список)'!C71&amp;CHAR(10)&amp;'Мандатная (список)'!C72&amp;CHAR(10)&amp;'Мандатная (список)'!C73&amp;CHAR(10)&amp;'Мандатная (список)'!C74&amp;CHAR(10)&amp;'Мандатная (список)'!C75</f>
        <v>Дробышева Виктория Алексеевна
Губина Анастасия Евгеньевна
</v>
      </c>
      <c r="D70" s="111" t="str">
        <f>'Мандатная (список)'!D70&amp;CHAR(10)&amp;'Мандатная (список)'!D71&amp;CHAR(10)&amp;'Мандатная (список)'!D72&amp;CHAR(10)&amp;'Мандатная (список)'!D73&amp;CHAR(10)&amp;'Мандатная (список)'!D74&amp;CHAR(10)&amp;'Мандатная (список)'!D75</f>
        <v>2005
2003
</v>
      </c>
      <c r="E70" s="111" t="str">
        <f>'Мандатная (список)'!E70&amp;CHAR(10)&amp;'Мандатная (список)'!E71&amp;CHAR(10)&amp;'Мандатная (список)'!E72&amp;CHAR(10)&amp;'Мандатная (список)'!E73&amp;CHAR(10)&amp;'Мандатная (список)'!E74&amp;CHAR(10)&amp;'Мандатная (список)'!E75</f>
        <v>3
1
</v>
      </c>
      <c r="F70" s="111" t="str">
        <f>'Мандатная (список)'!F70&amp;CHAR(10)&amp;'Мандатная (список)'!F71&amp;CHAR(10)&amp;'Мандатная (список)'!F72&amp;CHAR(10)&amp;'Мандатная (список)'!F73&amp;CHAR(10)&amp;'Мандатная (список)'!F74&amp;CHAR(10)&amp;'Мандатная (список)'!F75</f>
        <v>
</v>
      </c>
    </row>
    <row r="71" spans="1:6" ht="12.75">
      <c r="A71" s="112"/>
      <c r="B71" s="114"/>
      <c r="C71" s="116"/>
      <c r="D71" s="112"/>
      <c r="E71" s="112"/>
      <c r="F71" s="112"/>
    </row>
    <row r="72" spans="1:6" ht="12.75">
      <c r="A72" s="112"/>
      <c r="B72" s="114"/>
      <c r="C72" s="116"/>
      <c r="D72" s="112"/>
      <c r="E72" s="112"/>
      <c r="F72" s="112"/>
    </row>
    <row r="73" spans="1:6" ht="12.75">
      <c r="A73" s="112"/>
      <c r="B73" s="114"/>
      <c r="C73" s="116"/>
      <c r="D73" s="112"/>
      <c r="E73" s="112"/>
      <c r="F73" s="112"/>
    </row>
    <row r="74" spans="1:6" ht="12.75">
      <c r="A74" s="112"/>
      <c r="B74" s="114"/>
      <c r="C74" s="116"/>
      <c r="D74" s="112"/>
      <c r="E74" s="112"/>
      <c r="F74" s="112"/>
    </row>
    <row r="75" spans="1:6" ht="12.75">
      <c r="A75" s="112"/>
      <c r="B75" s="115"/>
      <c r="C75" s="117"/>
      <c r="D75" s="112"/>
      <c r="E75" s="112"/>
      <c r="F75" s="112"/>
    </row>
    <row r="76" spans="1:6" ht="12.75" customHeight="1">
      <c r="A76" s="111">
        <f>'Мандатная (список)'!A76</f>
        <v>32</v>
      </c>
      <c r="B76" s="113" t="str">
        <f>'Мандатная (список)'!B76&amp;CHAR(10)&amp;'Мандатная (список)'!B77&amp;CHAR(10)&amp;'Мандатная (список)'!B78&amp;CHAR(10)&amp;'Мандатная (список)'!B79&amp;CHAR(10)&amp;'Мандатная (список)'!B80&amp;CHAR(10)&amp;'Мандатная (список)'!B81</f>
        <v>"Скат"
г. Бийск
</v>
      </c>
      <c r="C76" s="113" t="str">
        <f>'Мандатная (список)'!C76&amp;CHAR(10)&amp;'Мандатная (список)'!C77&amp;CHAR(10)&amp;'Мандатная (список)'!C78&amp;CHAR(10)&amp;'Мандатная (список)'!C79&amp;CHAR(10)&amp;'Мандатная (список)'!C80&amp;CHAR(10)&amp;'Мандатная (список)'!C81</f>
        <v>Разгоняев Артем  Сергеевич
</v>
      </c>
      <c r="D76" s="111" t="str">
        <f>'Мандатная (список)'!D76&amp;CHAR(10)&amp;'Мандатная (список)'!D77&amp;CHAR(10)&amp;'Мандатная (список)'!D78&amp;CHAR(10)&amp;'Мандатная (список)'!D79&amp;CHAR(10)&amp;'Мандатная (список)'!D80&amp;CHAR(10)&amp;'Мандатная (список)'!D81</f>
        <v>2000
</v>
      </c>
      <c r="E76" s="111" t="str">
        <f>'Мандатная (список)'!E76&amp;CHAR(10)&amp;'Мандатная (список)'!E77&amp;CHAR(10)&amp;'Мандатная (список)'!E78&amp;CHAR(10)&amp;'Мандатная (список)'!E79&amp;CHAR(10)&amp;'Мандатная (список)'!E80&amp;CHAR(10)&amp;'Мандатная (список)'!E81</f>
        <v>2
</v>
      </c>
      <c r="F76" s="111" t="str">
        <f>'Мандатная (список)'!F76&amp;CHAR(10)&amp;'Мандатная (список)'!F77&amp;CHAR(10)&amp;'Мандатная (список)'!F78&amp;CHAR(10)&amp;'Мандатная (список)'!F79&amp;CHAR(10)&amp;'Мандатная (список)'!F80&amp;CHAR(10)&amp;'Мандатная (список)'!F81</f>
        <v>
</v>
      </c>
    </row>
    <row r="77" spans="1:6" ht="12.75">
      <c r="A77" s="112"/>
      <c r="B77" s="114"/>
      <c r="C77" s="116"/>
      <c r="D77" s="112"/>
      <c r="E77" s="112"/>
      <c r="F77" s="112"/>
    </row>
    <row r="78" spans="1:6" ht="12.75">
      <c r="A78" s="112"/>
      <c r="B78" s="114"/>
      <c r="C78" s="116"/>
      <c r="D78" s="112"/>
      <c r="E78" s="112"/>
      <c r="F78" s="112"/>
    </row>
    <row r="79" spans="1:6" ht="12.75">
      <c r="A79" s="112"/>
      <c r="B79" s="114"/>
      <c r="C79" s="116"/>
      <c r="D79" s="112"/>
      <c r="E79" s="112"/>
      <c r="F79" s="112"/>
    </row>
    <row r="80" spans="1:6" ht="12.75">
      <c r="A80" s="112"/>
      <c r="B80" s="114"/>
      <c r="C80" s="116"/>
      <c r="D80" s="112"/>
      <c r="E80" s="112"/>
      <c r="F80" s="112"/>
    </row>
    <row r="81" spans="1:6" ht="12.75">
      <c r="A81" s="112"/>
      <c r="B81" s="115"/>
      <c r="C81" s="117"/>
      <c r="D81" s="112"/>
      <c r="E81" s="112"/>
      <c r="F81" s="112"/>
    </row>
    <row r="82" spans="1:6" ht="12.75" customHeight="1">
      <c r="A82" s="111">
        <f>'Мандатная (список)'!A82</f>
        <v>1</v>
      </c>
      <c r="B82" s="113" t="str">
        <f>'Мандатная (список)'!B82&amp;CHAR(10)&amp;'Мандатная (список)'!B83&amp;CHAR(10)&amp;'Мандатная (список)'!B84&amp;CHAR(10)&amp;'Мандатная (список)'!B85&amp;CHAR(10)&amp;'Мандатная (список)'!B86&amp;CHAR(10)&amp;'Мандатная (список)'!B87</f>
        <v>"Скат"
г. Бийск
</v>
      </c>
      <c r="C82" s="113" t="str">
        <f>'Мандатная (список)'!C82&amp;CHAR(10)&amp;'Мандатная (список)'!C83&amp;CHAR(10)&amp;'Мандатная (список)'!C84&amp;CHAR(10)&amp;'Мандатная (список)'!C85&amp;CHAR(10)&amp;'Мандатная (список)'!C86&amp;CHAR(10)&amp;'Мандатная (список)'!C87</f>
        <v>Разгоняев Артем  Сергеевич
Береговой Константин Александрович
</v>
      </c>
      <c r="D82" s="111" t="str">
        <f>'Мандатная (список)'!D82&amp;CHAR(10)&amp;'Мандатная (список)'!D83&amp;CHAR(10)&amp;'Мандатная (список)'!D84&amp;CHAR(10)&amp;'Мандатная (список)'!D85&amp;CHAR(10)&amp;'Мандатная (список)'!D86&amp;CHAR(10)&amp;'Мандатная (список)'!D87</f>
        <v>2000
1999
</v>
      </c>
      <c r="E82" s="111" t="str">
        <f>'Мандатная (список)'!E82&amp;CHAR(10)&amp;'Мандатная (список)'!E83&amp;CHAR(10)&amp;'Мандатная (список)'!E84&amp;CHAR(10)&amp;'Мандатная (список)'!E85&amp;CHAR(10)&amp;'Мандатная (список)'!E86&amp;CHAR(10)&amp;'Мандатная (список)'!E87</f>
        <v>2
3
</v>
      </c>
      <c r="F82" s="111" t="str">
        <f>'Мандатная (список)'!F82&amp;CHAR(10)&amp;'Мандатная (список)'!F83&amp;CHAR(10)&amp;'Мандатная (список)'!F84&amp;CHAR(10)&amp;'Мандатная (список)'!F85&amp;CHAR(10)&amp;'Мандатная (список)'!F86&amp;CHAR(10)&amp;'Мандатная (список)'!F87</f>
        <v>
</v>
      </c>
    </row>
    <row r="83" spans="1:6" ht="12.75">
      <c r="A83" s="112"/>
      <c r="B83" s="114"/>
      <c r="C83" s="116"/>
      <c r="D83" s="112"/>
      <c r="E83" s="112"/>
      <c r="F83" s="112"/>
    </row>
    <row r="84" spans="1:6" ht="12.75">
      <c r="A84" s="112"/>
      <c r="B84" s="114"/>
      <c r="C84" s="116"/>
      <c r="D84" s="112"/>
      <c r="E84" s="112"/>
      <c r="F84" s="112"/>
    </row>
    <row r="85" spans="1:6" ht="12.75">
      <c r="A85" s="112"/>
      <c r="B85" s="114"/>
      <c r="C85" s="116"/>
      <c r="D85" s="112"/>
      <c r="E85" s="112"/>
      <c r="F85" s="112"/>
    </row>
    <row r="86" spans="1:6" ht="12.75">
      <c r="A86" s="112"/>
      <c r="B86" s="114"/>
      <c r="C86" s="116"/>
      <c r="D86" s="112"/>
      <c r="E86" s="112"/>
      <c r="F86" s="112"/>
    </row>
    <row r="87" spans="1:6" ht="12.75">
      <c r="A87" s="112"/>
      <c r="B87" s="115"/>
      <c r="C87" s="117"/>
      <c r="D87" s="112"/>
      <c r="E87" s="112"/>
      <c r="F87" s="112"/>
    </row>
    <row r="88" spans="1:6" ht="12.75" customHeight="1">
      <c r="A88" s="111">
        <f>'Мандатная (список)'!A88</f>
        <v>19</v>
      </c>
      <c r="B88" s="113" t="str">
        <f>'Мандатная (список)'!B88&amp;CHAR(10)&amp;'Мандатная (список)'!B89&amp;CHAR(10)&amp;'Мандатная (список)'!B90&amp;CHAR(10)&amp;'Мандатная (список)'!B91&amp;CHAR(10)&amp;'Мандатная (список)'!B92&amp;CHAR(10)&amp;'Мандатная (список)'!B93</f>
        <v>"Ромашка" т/к "Норд"
г. Барнаул
</v>
      </c>
      <c r="C88" s="113" t="str">
        <f>'Мандатная (список)'!C88&amp;CHAR(10)&amp;'Мандатная (список)'!C89&amp;CHAR(10)&amp;'Мандатная (список)'!C90&amp;CHAR(10)&amp;'Мандатная (список)'!C91&amp;CHAR(10)&amp;'Мандатная (список)'!C92&amp;CHAR(10)&amp;'Мандатная (список)'!C93</f>
        <v>Игнашина Анастасия
Бержанина Марина
</v>
      </c>
      <c r="D88" s="111" t="str">
        <f>'Мандатная (список)'!D88&amp;CHAR(10)&amp;'Мандатная (список)'!D89&amp;CHAR(10)&amp;'Мандатная (список)'!D90&amp;CHAR(10)&amp;'Мандатная (список)'!D91&amp;CHAR(10)&amp;'Мандатная (список)'!D92&amp;CHAR(10)&amp;'Мандатная (список)'!D93</f>
        <v>1994
1994
</v>
      </c>
      <c r="E88" s="111" t="str">
        <f>'Мандатная (список)'!E88&amp;CHAR(10)&amp;'Мандатная (список)'!E89&amp;CHAR(10)&amp;'Мандатная (список)'!E90&amp;CHAR(10)&amp;'Мандатная (список)'!E91&amp;CHAR(10)&amp;'Мандатная (список)'!E92&amp;CHAR(10)&amp;'Мандатная (список)'!E93</f>
        <v>б/р
3
</v>
      </c>
      <c r="F88" s="111" t="str">
        <f>'Мандатная (список)'!F88&amp;CHAR(10)&amp;'Мандатная (список)'!F89&amp;CHAR(10)&amp;'Мандатная (список)'!F90&amp;CHAR(10)&amp;'Мандатная (список)'!F91&amp;CHAR(10)&amp;'Мандатная (список)'!F92&amp;CHAR(10)&amp;'Мандатная (список)'!F93</f>
        <v>
</v>
      </c>
    </row>
    <row r="89" spans="1:6" ht="12.75">
      <c r="A89" s="112"/>
      <c r="B89" s="114"/>
      <c r="C89" s="116"/>
      <c r="D89" s="112"/>
      <c r="E89" s="112"/>
      <c r="F89" s="112"/>
    </row>
    <row r="90" spans="1:6" ht="12.75">
      <c r="A90" s="112"/>
      <c r="B90" s="114"/>
      <c r="C90" s="116"/>
      <c r="D90" s="112"/>
      <c r="E90" s="112"/>
      <c r="F90" s="112"/>
    </row>
    <row r="91" spans="1:6" ht="12.75">
      <c r="A91" s="112"/>
      <c r="B91" s="114"/>
      <c r="C91" s="116"/>
      <c r="D91" s="112"/>
      <c r="E91" s="112"/>
      <c r="F91" s="112"/>
    </row>
    <row r="92" spans="1:6" ht="12.75">
      <c r="A92" s="112"/>
      <c r="B92" s="114"/>
      <c r="C92" s="116"/>
      <c r="D92" s="112"/>
      <c r="E92" s="112"/>
      <c r="F92" s="112"/>
    </row>
    <row r="93" spans="1:6" ht="12.75">
      <c r="A93" s="112"/>
      <c r="B93" s="115"/>
      <c r="C93" s="117"/>
      <c r="D93" s="112"/>
      <c r="E93" s="112"/>
      <c r="F93" s="112"/>
    </row>
    <row r="94" spans="1:6" ht="12.75" customHeight="1">
      <c r="A94" s="111">
        <f>'Мандатная (список)'!A94</f>
        <v>18</v>
      </c>
      <c r="B94" s="113" t="str">
        <f>'Мандатная (список)'!B94&amp;CHAR(10)&amp;'Мандатная (список)'!B95&amp;CHAR(10)&amp;'Мандатная (список)'!B96&amp;CHAR(10)&amp;'Мандатная (список)'!B97&amp;CHAR(10)&amp;'Мандатная (список)'!B98&amp;CHAR(10)&amp;'Мандатная (список)'!B99</f>
        <v>"Ромашка" т/к "Норд"
г. Барнаул
</v>
      </c>
      <c r="C94" s="113" t="str">
        <f>'Мандатная (список)'!C94&amp;CHAR(10)&amp;'Мандатная (список)'!C95&amp;CHAR(10)&amp;'Мандатная (список)'!C96&amp;CHAR(10)&amp;'Мандатная (список)'!C97&amp;CHAR(10)&amp;'Мандатная (список)'!C98&amp;CHAR(10)&amp;'Мандатная (список)'!C99</f>
        <v>Кулакова Елизавета
Князькова Виктория
</v>
      </c>
      <c r="D94" s="111" t="str">
        <f>'Мандатная (список)'!D94&amp;CHAR(10)&amp;'Мандатная (список)'!D95&amp;CHAR(10)&amp;'Мандатная (список)'!D96&amp;CHAR(10)&amp;'Мандатная (список)'!D97&amp;CHAR(10)&amp;'Мандатная (список)'!D98&amp;CHAR(10)&amp;'Мандатная (список)'!D99</f>
        <v>2002
2004
</v>
      </c>
      <c r="E94" s="111" t="str">
        <f>'Мандатная (список)'!E94&amp;CHAR(10)&amp;'Мандатная (список)'!E95&amp;CHAR(10)&amp;'Мандатная (список)'!E96&amp;CHAR(10)&amp;'Мандатная (список)'!E97&amp;CHAR(10)&amp;'Мандатная (список)'!E98&amp;CHAR(10)&amp;'Мандатная (список)'!E99</f>
        <v>б/р
б/р
</v>
      </c>
      <c r="F94" s="111" t="str">
        <f>'Мандатная (список)'!F94&amp;CHAR(10)&amp;'Мандатная (список)'!F95&amp;CHAR(10)&amp;'Мандатная (список)'!F96&amp;CHAR(10)&amp;'Мандатная (список)'!F97&amp;CHAR(10)&amp;'Мандатная (список)'!F98&amp;CHAR(10)&amp;'Мандатная (список)'!F99</f>
        <v>
</v>
      </c>
    </row>
    <row r="95" spans="1:6" ht="12.75">
      <c r="A95" s="112"/>
      <c r="B95" s="114"/>
      <c r="C95" s="116"/>
      <c r="D95" s="112"/>
      <c r="E95" s="112"/>
      <c r="F95" s="112"/>
    </row>
    <row r="96" spans="1:6" ht="12.75">
      <c r="A96" s="112"/>
      <c r="B96" s="114"/>
      <c r="C96" s="116"/>
      <c r="D96" s="112"/>
      <c r="E96" s="112"/>
      <c r="F96" s="112"/>
    </row>
    <row r="97" spans="1:6" ht="12.75">
      <c r="A97" s="112"/>
      <c r="B97" s="114"/>
      <c r="C97" s="116"/>
      <c r="D97" s="112"/>
      <c r="E97" s="112"/>
      <c r="F97" s="112"/>
    </row>
    <row r="98" spans="1:6" ht="12.75">
      <c r="A98" s="112"/>
      <c r="B98" s="114"/>
      <c r="C98" s="116"/>
      <c r="D98" s="112"/>
      <c r="E98" s="112"/>
      <c r="F98" s="112"/>
    </row>
    <row r="99" spans="1:6" ht="12.75">
      <c r="A99" s="112"/>
      <c r="B99" s="115"/>
      <c r="C99" s="117"/>
      <c r="D99" s="112"/>
      <c r="E99" s="112"/>
      <c r="F99" s="112"/>
    </row>
    <row r="100" spans="1:6" ht="12.75" customHeight="1">
      <c r="A100" s="111">
        <f>'Мандатная (список)'!A100</f>
        <v>17</v>
      </c>
      <c r="B100" s="113" t="str">
        <f>'Мандатная (список)'!B100&amp;CHAR(10)&amp;'Мандатная (список)'!B101&amp;CHAR(10)&amp;'Мандатная (список)'!B102&amp;CHAR(10)&amp;'Мандатная (список)'!B103&amp;CHAR(10)&amp;'Мандатная (список)'!B104&amp;CHAR(10)&amp;'Мандатная (список)'!B105</f>
        <v>"Ромашка" т/к "Норд"
г. Барнаул
</v>
      </c>
      <c r="C100" s="113" t="str">
        <f>'Мандатная (список)'!C100&amp;CHAR(10)&amp;'Мандатная (список)'!C101&amp;CHAR(10)&amp;'Мандатная (список)'!C102&amp;CHAR(10)&amp;'Мандатная (список)'!C103&amp;CHAR(10)&amp;'Мандатная (список)'!C104&amp;CHAR(10)&amp;'Мандатная (список)'!C105</f>
        <v>Маслова Анастасия
Землянова Александра
</v>
      </c>
      <c r="D100" s="111" t="str">
        <f>'Мандатная (список)'!D100&amp;CHAR(10)&amp;'Мандатная (список)'!D101&amp;CHAR(10)&amp;'Мандатная (список)'!D102&amp;CHAR(10)&amp;'Мандатная (список)'!D103&amp;CHAR(10)&amp;'Мандатная (список)'!D104&amp;CHAR(10)&amp;'Мандатная (список)'!D105</f>
        <v>2003
2003
</v>
      </c>
      <c r="E100" s="111" t="str">
        <f>'Мандатная (список)'!E100&amp;CHAR(10)&amp;'Мандатная (список)'!E101&amp;CHAR(10)&amp;'Мандатная (список)'!E102&amp;CHAR(10)&amp;'Мандатная (список)'!E103&amp;CHAR(10)&amp;'Мандатная (список)'!E104&amp;CHAR(10)&amp;'Мандатная (список)'!E105</f>
        <v>б/р
б/р
</v>
      </c>
      <c r="F100" s="111" t="str">
        <f>'Мандатная (список)'!F100&amp;CHAR(10)&amp;'Мандатная (список)'!F101&amp;CHAR(10)&amp;'Мандатная (список)'!F102&amp;CHAR(10)&amp;'Мандатная (список)'!F103&amp;CHAR(10)&amp;'Мандатная (список)'!F104&amp;CHAR(10)&amp;'Мандатная (список)'!F105</f>
        <v>
</v>
      </c>
    </row>
    <row r="101" spans="1:6" ht="12.75">
      <c r="A101" s="112"/>
      <c r="B101" s="114"/>
      <c r="C101" s="116"/>
      <c r="D101" s="112"/>
      <c r="E101" s="112"/>
      <c r="F101" s="112"/>
    </row>
    <row r="102" spans="1:6" ht="12.75">
      <c r="A102" s="112"/>
      <c r="B102" s="114"/>
      <c r="C102" s="116"/>
      <c r="D102" s="112"/>
      <c r="E102" s="112"/>
      <c r="F102" s="112"/>
    </row>
    <row r="103" spans="1:6" ht="12.75">
      <c r="A103" s="112"/>
      <c r="B103" s="114"/>
      <c r="C103" s="116"/>
      <c r="D103" s="112"/>
      <c r="E103" s="112"/>
      <c r="F103" s="112"/>
    </row>
    <row r="104" spans="1:6" ht="12.75">
      <c r="A104" s="112"/>
      <c r="B104" s="114"/>
      <c r="C104" s="116"/>
      <c r="D104" s="112"/>
      <c r="E104" s="112"/>
      <c r="F104" s="112"/>
    </row>
    <row r="105" spans="1:6" ht="12.75">
      <c r="A105" s="112"/>
      <c r="B105" s="115"/>
      <c r="C105" s="117"/>
      <c r="D105" s="112"/>
      <c r="E105" s="112"/>
      <c r="F105" s="112"/>
    </row>
    <row r="106" spans="1:6" ht="12.75" customHeight="1">
      <c r="A106" s="111">
        <f>'Мандатная (список)'!A106</f>
        <v>16</v>
      </c>
      <c r="B106" s="113" t="str">
        <f>'Мандатная (список)'!B106&amp;CHAR(10)&amp;'Мандатная (список)'!B107&amp;CHAR(10)&amp;'Мандатная (список)'!B108&amp;CHAR(10)&amp;'Мандатная (список)'!B109&amp;CHAR(10)&amp;'Мандатная (список)'!B110&amp;CHAR(10)&amp;'Мандатная (список)'!B111</f>
        <v>"Ромашка" т/к "Норд"
г. Барнаул
</v>
      </c>
      <c r="C106" s="113" t="str">
        <f>'Мандатная (список)'!C106&amp;CHAR(10)&amp;'Мандатная (список)'!C107&amp;CHAR(10)&amp;'Мандатная (список)'!C108&amp;CHAR(10)&amp;'Мандатная (список)'!C109&amp;CHAR(10)&amp;'Мандатная (список)'!C110&amp;CHAR(10)&amp;'Мандатная (список)'!C111</f>
        <v>Зенкина Алина
Игнатенко Елизавета
</v>
      </c>
      <c r="D106" s="111" t="str">
        <f>'Мандатная (список)'!D106&amp;CHAR(10)&amp;'Мандатная (список)'!D107&amp;CHAR(10)&amp;'Мандатная (список)'!D108&amp;CHAR(10)&amp;'Мандатная (список)'!D109&amp;CHAR(10)&amp;'Мандатная (список)'!D110&amp;CHAR(10)&amp;'Мандатная (список)'!D111</f>
        <v>2004
2003
</v>
      </c>
      <c r="E106" s="111" t="str">
        <f>'Мандатная (список)'!E106&amp;CHAR(10)&amp;'Мандатная (список)'!E107&amp;CHAR(10)&amp;'Мандатная (список)'!E108&amp;CHAR(10)&amp;'Мандатная (список)'!E109&amp;CHAR(10)&amp;'Мандатная (список)'!E110&amp;CHAR(10)&amp;'Мандатная (список)'!E111</f>
        <v>б/р
б/р
</v>
      </c>
      <c r="F106" s="111" t="str">
        <f>'Мандатная (список)'!F106&amp;CHAR(10)&amp;'Мандатная (список)'!F107&amp;CHAR(10)&amp;'Мандатная (список)'!F108&amp;CHAR(10)&amp;'Мандатная (список)'!F109&amp;CHAR(10)&amp;'Мандатная (список)'!F110&amp;CHAR(10)&amp;'Мандатная (список)'!F111</f>
        <v>
</v>
      </c>
    </row>
    <row r="107" spans="1:6" ht="12.75">
      <c r="A107" s="112"/>
      <c r="B107" s="114"/>
      <c r="C107" s="116"/>
      <c r="D107" s="112"/>
      <c r="E107" s="112"/>
      <c r="F107" s="112"/>
    </row>
    <row r="108" spans="1:6" ht="12.75">
      <c r="A108" s="112"/>
      <c r="B108" s="114"/>
      <c r="C108" s="116"/>
      <c r="D108" s="112"/>
      <c r="E108" s="112"/>
      <c r="F108" s="112"/>
    </row>
    <row r="109" spans="1:6" ht="12.75">
      <c r="A109" s="112"/>
      <c r="B109" s="114"/>
      <c r="C109" s="116"/>
      <c r="D109" s="112"/>
      <c r="E109" s="112"/>
      <c r="F109" s="112"/>
    </row>
    <row r="110" spans="1:6" ht="12.75">
      <c r="A110" s="112"/>
      <c r="B110" s="114"/>
      <c r="C110" s="116"/>
      <c r="D110" s="112"/>
      <c r="E110" s="112"/>
      <c r="F110" s="112"/>
    </row>
    <row r="111" spans="1:6" ht="12.75">
      <c r="A111" s="112"/>
      <c r="B111" s="115"/>
      <c r="C111" s="117"/>
      <c r="D111" s="112"/>
      <c r="E111" s="112"/>
      <c r="F111" s="112"/>
    </row>
    <row r="112" spans="1:6" ht="12.75" customHeight="1">
      <c r="A112" s="111">
        <f>'Мандатная (список)'!A112</f>
        <v>39</v>
      </c>
      <c r="B112" s="113" t="str">
        <f>'Мандатная (список)'!B112&amp;CHAR(10)&amp;'Мандатная (список)'!B113&amp;CHAR(10)&amp;'Мандатная (список)'!B114&amp;CHAR(10)&amp;'Мандатная (список)'!B115&amp;CHAR(10)&amp;'Мандатная (список)'!B116&amp;CHAR(10)&amp;'Мандатная (список)'!B117</f>
        <v>"Касатки"
г. Бийск
</v>
      </c>
      <c r="C112" s="113" t="str">
        <f>'Мандатная (список)'!C112&amp;CHAR(10)&amp;'Мандатная (список)'!C113&amp;CHAR(10)&amp;'Мандатная (список)'!C114&amp;CHAR(10)&amp;'Мандатная (список)'!C115&amp;CHAR(10)&amp;'Мандатная (список)'!C116&amp;CHAR(10)&amp;'Мандатная (список)'!C117</f>
        <v>Соколова Карина Алексеевна
</v>
      </c>
      <c r="D112" s="111" t="str">
        <f>'Мандатная (список)'!D112&amp;CHAR(10)&amp;'Мандатная (список)'!D113&amp;CHAR(10)&amp;'Мандатная (список)'!D114&amp;CHAR(10)&amp;'Мандатная (список)'!D115&amp;CHAR(10)&amp;'Мандатная (список)'!D116&amp;CHAR(10)&amp;'Мандатная (список)'!D117</f>
        <v>2012
</v>
      </c>
      <c r="E112" s="111" t="str">
        <f>'Мандатная (список)'!E112&amp;CHAR(10)&amp;'Мандатная (список)'!E113&amp;CHAR(10)&amp;'Мандатная (список)'!E114&amp;CHAR(10)&amp;'Мандатная (список)'!E115&amp;CHAR(10)&amp;'Мандатная (список)'!E116&amp;CHAR(10)&amp;'Мандатная (список)'!E117</f>
        <v>3
</v>
      </c>
      <c r="F112" s="111" t="str">
        <f>'Мандатная (список)'!F112&amp;CHAR(10)&amp;'Мандатная (список)'!F113&amp;CHAR(10)&amp;'Мандатная (список)'!F114&amp;CHAR(10)&amp;'Мандатная (список)'!F115&amp;CHAR(10)&amp;'Мандатная (список)'!F116&amp;CHAR(10)&amp;'Мандатная (список)'!F117</f>
        <v>
</v>
      </c>
    </row>
    <row r="113" spans="1:6" ht="12.75">
      <c r="A113" s="112"/>
      <c r="B113" s="114"/>
      <c r="C113" s="116"/>
      <c r="D113" s="112"/>
      <c r="E113" s="112"/>
      <c r="F113" s="112"/>
    </row>
    <row r="114" spans="1:6" ht="12.75">
      <c r="A114" s="112"/>
      <c r="B114" s="114"/>
      <c r="C114" s="116"/>
      <c r="D114" s="112"/>
      <c r="E114" s="112"/>
      <c r="F114" s="112"/>
    </row>
    <row r="115" spans="1:6" ht="12.75">
      <c r="A115" s="112"/>
      <c r="B115" s="114"/>
      <c r="C115" s="116"/>
      <c r="D115" s="112"/>
      <c r="E115" s="112"/>
      <c r="F115" s="112"/>
    </row>
    <row r="116" spans="1:6" ht="12.75">
      <c r="A116" s="112"/>
      <c r="B116" s="114"/>
      <c r="C116" s="116"/>
      <c r="D116" s="112"/>
      <c r="E116" s="112"/>
      <c r="F116" s="112"/>
    </row>
    <row r="117" spans="1:6" ht="12.75">
      <c r="A117" s="112"/>
      <c r="B117" s="115"/>
      <c r="C117" s="117"/>
      <c r="D117" s="112"/>
      <c r="E117" s="112"/>
      <c r="F117" s="112"/>
    </row>
    <row r="118" spans="1:6" ht="12.75" customHeight="1">
      <c r="A118" s="111">
        <f>'Мандатная (список)'!A118</f>
        <v>40</v>
      </c>
      <c r="B118" s="113" t="str">
        <f>'Мандатная (список)'!B118&amp;CHAR(10)&amp;'Мандатная (список)'!B119&amp;CHAR(10)&amp;'Мандатная (список)'!B120&amp;CHAR(10)&amp;'Мандатная (список)'!B121&amp;CHAR(10)&amp;'Мандатная (список)'!B122&amp;CHAR(10)&amp;'Мандатная (список)'!B123</f>
        <v>"Касатки"
г. Бийск
</v>
      </c>
      <c r="C118" s="113" t="str">
        <f>'Мандатная (список)'!C118&amp;CHAR(10)&amp;'Мандатная (список)'!C119&amp;CHAR(10)&amp;'Мандатная (список)'!C120&amp;CHAR(10)&amp;'Мандатная (список)'!C121&amp;CHAR(10)&amp;'Мандатная (список)'!C122&amp;CHAR(10)&amp;'Мандатная (список)'!C123</f>
        <v>Вдовина Екатерина Алексеевна
</v>
      </c>
      <c r="D118" s="111" t="str">
        <f>'Мандатная (список)'!D118&amp;CHAR(10)&amp;'Мандатная (список)'!D119&amp;CHAR(10)&amp;'Мандатная (список)'!D120&amp;CHAR(10)&amp;'Мандатная (список)'!D121&amp;CHAR(10)&amp;'Мандатная (список)'!D122&amp;CHAR(10)&amp;'Мандатная (список)'!D123</f>
        <v>2008
</v>
      </c>
      <c r="E118" s="111" t="str">
        <f>'Мандатная (список)'!E118&amp;CHAR(10)&amp;'Мандатная (список)'!E119&amp;CHAR(10)&amp;'Мандатная (список)'!E120&amp;CHAR(10)&amp;'Мандатная (список)'!E121&amp;CHAR(10)&amp;'Мандатная (список)'!E122&amp;CHAR(10)&amp;'Мандатная (список)'!E123</f>
        <v>3
</v>
      </c>
      <c r="F118" s="111" t="str">
        <f>'Мандатная (список)'!F118&amp;CHAR(10)&amp;'Мандатная (список)'!F119&amp;CHAR(10)&amp;'Мандатная (список)'!F120&amp;CHAR(10)&amp;'Мандатная (список)'!F121&amp;CHAR(10)&amp;'Мандатная (список)'!F122&amp;CHAR(10)&amp;'Мандатная (список)'!F123</f>
        <v>
</v>
      </c>
    </row>
    <row r="119" spans="1:6" ht="12.75">
      <c r="A119" s="112"/>
      <c r="B119" s="114"/>
      <c r="C119" s="116"/>
      <c r="D119" s="112"/>
      <c r="E119" s="112"/>
      <c r="F119" s="112"/>
    </row>
    <row r="120" spans="1:6" ht="12.75">
      <c r="A120" s="112"/>
      <c r="B120" s="114"/>
      <c r="C120" s="116"/>
      <c r="D120" s="112"/>
      <c r="E120" s="112"/>
      <c r="F120" s="112"/>
    </row>
    <row r="121" spans="1:6" ht="12.75">
      <c r="A121" s="112"/>
      <c r="B121" s="114"/>
      <c r="C121" s="116"/>
      <c r="D121" s="112"/>
      <c r="E121" s="112"/>
      <c r="F121" s="112"/>
    </row>
    <row r="122" spans="1:6" ht="12.75">
      <c r="A122" s="112"/>
      <c r="B122" s="114"/>
      <c r="C122" s="116"/>
      <c r="D122" s="112"/>
      <c r="E122" s="112"/>
      <c r="F122" s="112"/>
    </row>
    <row r="123" spans="1:6" ht="12.75">
      <c r="A123" s="112"/>
      <c r="B123" s="115"/>
      <c r="C123" s="117"/>
      <c r="D123" s="112"/>
      <c r="E123" s="112"/>
      <c r="F123" s="112"/>
    </row>
    <row r="124" spans="1:6" ht="12.75" customHeight="1">
      <c r="A124" s="111">
        <f>'Мандатная (список)'!A124</f>
        <v>13</v>
      </c>
      <c r="B124" s="113" t="str">
        <f>'Мандатная (список)'!B124&amp;CHAR(10)&amp;'Мандатная (список)'!B125&amp;CHAR(10)&amp;'Мандатная (список)'!B126&amp;CHAR(10)&amp;'Мандатная (список)'!B127&amp;CHAR(10)&amp;'Мандатная (список)'!B128&amp;CHAR(10)&amp;'Мандатная (список)'!B129</f>
        <v>"Алтай Сплав"
п. Тальменка, Алт. край
</v>
      </c>
      <c r="C124" s="113" t="str">
        <f>'Мандатная (список)'!C124&amp;CHAR(10)&amp;'Мандатная (список)'!C125&amp;CHAR(10)&amp;'Мандатная (список)'!C126&amp;CHAR(10)&amp;'Мандатная (список)'!C127&amp;CHAR(10)&amp;'Мандатная (список)'!C128&amp;CHAR(10)&amp;'Мандатная (список)'!C129</f>
        <v>Мышкин Никита Александрович
Титков Константин
</v>
      </c>
      <c r="D124" s="111" t="str">
        <f>'Мандатная (список)'!D124&amp;CHAR(10)&amp;'Мандатная (список)'!D125&amp;CHAR(10)&amp;'Мандатная (список)'!D126&amp;CHAR(10)&amp;'Мандатная (список)'!D127&amp;CHAR(10)&amp;'Мандатная (список)'!D128&amp;CHAR(10)&amp;'Мандатная (список)'!D129</f>
        <v>1994
1997
</v>
      </c>
      <c r="E124" s="111" t="str">
        <f>'Мандатная (список)'!E124&amp;CHAR(10)&amp;'Мандатная (список)'!E125&amp;CHAR(10)&amp;'Мандатная (список)'!E126&amp;CHAR(10)&amp;'Мандатная (список)'!E127&amp;CHAR(10)&amp;'Мандатная (список)'!E128&amp;CHAR(10)&amp;'Мандатная (список)'!E129</f>
        <v>КМС
КМС
</v>
      </c>
      <c r="F124" s="111" t="str">
        <f>'Мандатная (список)'!F124&amp;CHAR(10)&amp;'Мандатная (список)'!F125&amp;CHAR(10)&amp;'Мандатная (список)'!F126&amp;CHAR(10)&amp;'Мандатная (список)'!F127&amp;CHAR(10)&amp;'Мандатная (список)'!F128&amp;CHAR(10)&amp;'Мандатная (список)'!F129</f>
        <v>
</v>
      </c>
    </row>
    <row r="125" spans="1:6" ht="12.75">
      <c r="A125" s="112"/>
      <c r="B125" s="114"/>
      <c r="C125" s="116"/>
      <c r="D125" s="112"/>
      <c r="E125" s="112"/>
      <c r="F125" s="112"/>
    </row>
    <row r="126" spans="1:6" ht="12.75">
      <c r="A126" s="112"/>
      <c r="B126" s="114"/>
      <c r="C126" s="116"/>
      <c r="D126" s="112"/>
      <c r="E126" s="112"/>
      <c r="F126" s="112"/>
    </row>
    <row r="127" spans="1:6" ht="12.75">
      <c r="A127" s="112"/>
      <c r="B127" s="114"/>
      <c r="C127" s="116"/>
      <c r="D127" s="112"/>
      <c r="E127" s="112"/>
      <c r="F127" s="112"/>
    </row>
    <row r="128" spans="1:6" ht="12.75">
      <c r="A128" s="112"/>
      <c r="B128" s="114"/>
      <c r="C128" s="116"/>
      <c r="D128" s="112"/>
      <c r="E128" s="112"/>
      <c r="F128" s="112"/>
    </row>
    <row r="129" spans="1:6" ht="12.75">
      <c r="A129" s="112"/>
      <c r="B129" s="115"/>
      <c r="C129" s="117"/>
      <c r="D129" s="112"/>
      <c r="E129" s="112"/>
      <c r="F129" s="112"/>
    </row>
    <row r="130" spans="1:6" ht="12.75" customHeight="1">
      <c r="A130" s="111">
        <f>'Мандатная (список)'!A130</f>
        <v>15</v>
      </c>
      <c r="B130" s="113" t="str">
        <f>'Мандатная (список)'!B130&amp;CHAR(10)&amp;'Мандатная (список)'!B131&amp;CHAR(10)&amp;'Мандатная (список)'!B132&amp;CHAR(10)&amp;'Мандатная (список)'!B133&amp;CHAR(10)&amp;'Мандатная (список)'!B134&amp;CHAR(10)&amp;'Мандатная (список)'!B135</f>
        <v>"Алтай Сплав"
п. Тальменка, Алт. край
</v>
      </c>
      <c r="C130" s="113" t="str">
        <f>'Мандатная (список)'!C130&amp;CHAR(10)&amp;'Мандатная (список)'!C131&amp;CHAR(10)&amp;'Мандатная (список)'!C132&amp;CHAR(10)&amp;'Мандатная (список)'!C133&amp;CHAR(10)&amp;'Мандатная (список)'!C134&amp;CHAR(10)&amp;'Мандатная (список)'!C135</f>
        <v>Долженко Александр
Соловьёв Роман
</v>
      </c>
      <c r="D130" s="111" t="str">
        <f>'Мандатная (список)'!D130&amp;CHAR(10)&amp;'Мандатная (список)'!D131&amp;CHAR(10)&amp;'Мандатная (список)'!D132&amp;CHAR(10)&amp;'Мандатная (список)'!D133&amp;CHAR(10)&amp;'Мандатная (список)'!D134&amp;CHAR(10)&amp;'Мандатная (список)'!D135</f>
        <v>1997
1997
</v>
      </c>
      <c r="E130" s="111" t="str">
        <f>'Мандатная (список)'!E130&amp;CHAR(10)&amp;'Мандатная (список)'!E131&amp;CHAR(10)&amp;'Мандатная (список)'!E132&amp;CHAR(10)&amp;'Мандатная (список)'!E133&amp;CHAR(10)&amp;'Мандатная (список)'!E134&amp;CHAR(10)&amp;'Мандатная (список)'!E135</f>
        <v>б/р
б/р
</v>
      </c>
      <c r="F130" s="111" t="str">
        <f>'Мандатная (список)'!F130&amp;CHAR(10)&amp;'Мандатная (список)'!F131&amp;CHAR(10)&amp;'Мандатная (список)'!F132&amp;CHAR(10)&amp;'Мандатная (список)'!F133&amp;CHAR(10)&amp;'Мандатная (список)'!F134&amp;CHAR(10)&amp;'Мандатная (список)'!F135</f>
        <v>
</v>
      </c>
    </row>
    <row r="131" spans="1:6" ht="12.75">
      <c r="A131" s="112"/>
      <c r="B131" s="114"/>
      <c r="C131" s="116"/>
      <c r="D131" s="112"/>
      <c r="E131" s="112"/>
      <c r="F131" s="112"/>
    </row>
    <row r="132" spans="1:6" ht="12.75">
      <c r="A132" s="112"/>
      <c r="B132" s="114"/>
      <c r="C132" s="116"/>
      <c r="D132" s="112"/>
      <c r="E132" s="112"/>
      <c r="F132" s="112"/>
    </row>
    <row r="133" spans="1:6" ht="12.75">
      <c r="A133" s="112"/>
      <c r="B133" s="114"/>
      <c r="C133" s="116"/>
      <c r="D133" s="112"/>
      <c r="E133" s="112"/>
      <c r="F133" s="112"/>
    </row>
    <row r="134" spans="1:6" ht="12.75">
      <c r="A134" s="112"/>
      <c r="B134" s="114"/>
      <c r="C134" s="116"/>
      <c r="D134" s="112"/>
      <c r="E134" s="112"/>
      <c r="F134" s="112"/>
    </row>
    <row r="135" spans="1:6" ht="12.75">
      <c r="A135" s="112"/>
      <c r="B135" s="115"/>
      <c r="C135" s="117"/>
      <c r="D135" s="112"/>
      <c r="E135" s="112"/>
      <c r="F135" s="112"/>
    </row>
    <row r="136" spans="1:6" ht="12.75" customHeight="1">
      <c r="A136" s="111">
        <f>'Мандатная (список)'!A136</f>
        <v>14</v>
      </c>
      <c r="B136" s="113" t="str">
        <f>'Мандатная (список)'!B136&amp;CHAR(10)&amp;'Мандатная (список)'!B137&amp;CHAR(10)&amp;'Мандатная (список)'!B138&amp;CHAR(10)&amp;'Мандатная (список)'!B139&amp;CHAR(10)&amp;'Мандатная (список)'!B140&amp;CHAR(10)&amp;'Мандатная (список)'!B141</f>
        <v>АКАТ "Пульсар"
г. Барнаул
</v>
      </c>
      <c r="C136" s="113" t="str">
        <f>'Мандатная (список)'!C136&amp;CHAR(10)&amp;'Мандатная (список)'!C137&amp;CHAR(10)&amp;'Мандатная (список)'!C138&amp;CHAR(10)&amp;'Мандатная (список)'!C139&amp;CHAR(10)&amp;'Мандатная (список)'!C140&amp;CHAR(10)&amp;'Мандатная (список)'!C141</f>
        <v>Чумакина Валерия Григорьевна
Шишка Светлана Александровна
</v>
      </c>
      <c r="D136" s="111" t="str">
        <f>'Мандатная (список)'!D136&amp;CHAR(10)&amp;'Мандатная (список)'!D137&amp;CHAR(10)&amp;'Мандатная (список)'!D138&amp;CHAR(10)&amp;'Мандатная (список)'!D139&amp;CHAR(10)&amp;'Мандатная (список)'!D140&amp;CHAR(10)&amp;'Мандатная (список)'!D141</f>
        <v>1999
1999
</v>
      </c>
      <c r="E136" s="111" t="str">
        <f>'Мандатная (список)'!E136&amp;CHAR(10)&amp;'Мандатная (список)'!E137&amp;CHAR(10)&amp;'Мандатная (список)'!E138&amp;CHAR(10)&amp;'Мандатная (список)'!E139&amp;CHAR(10)&amp;'Мандатная (список)'!E140&amp;CHAR(10)&amp;'Мандатная (список)'!E141</f>
        <v>б/р
б/р
</v>
      </c>
      <c r="F136" s="111" t="str">
        <f>'Мандатная (список)'!F136&amp;CHAR(10)&amp;'Мандатная (список)'!F137&amp;CHAR(10)&amp;'Мандатная (список)'!F138&amp;CHAR(10)&amp;'Мандатная (список)'!F139&amp;CHAR(10)&amp;'Мандатная (список)'!F140&amp;CHAR(10)&amp;'Мандатная (список)'!F141</f>
        <v>
</v>
      </c>
    </row>
    <row r="137" spans="1:6" ht="12.75">
      <c r="A137" s="112"/>
      <c r="B137" s="114"/>
      <c r="C137" s="116"/>
      <c r="D137" s="112"/>
      <c r="E137" s="112"/>
      <c r="F137" s="112"/>
    </row>
    <row r="138" spans="1:6" ht="12.75">
      <c r="A138" s="112"/>
      <c r="B138" s="114"/>
      <c r="C138" s="116"/>
      <c r="D138" s="112"/>
      <c r="E138" s="112"/>
      <c r="F138" s="112"/>
    </row>
    <row r="139" spans="1:6" ht="12.75">
      <c r="A139" s="112"/>
      <c r="B139" s="114"/>
      <c r="C139" s="116"/>
      <c r="D139" s="112"/>
      <c r="E139" s="112"/>
      <c r="F139" s="112"/>
    </row>
    <row r="140" spans="1:6" ht="12.75">
      <c r="A140" s="112"/>
      <c r="B140" s="114"/>
      <c r="C140" s="116"/>
      <c r="D140" s="112"/>
      <c r="E140" s="112"/>
      <c r="F140" s="112"/>
    </row>
    <row r="141" spans="1:6" ht="12.75">
      <c r="A141" s="112"/>
      <c r="B141" s="115"/>
      <c r="C141" s="117"/>
      <c r="D141" s="112"/>
      <c r="E141" s="112"/>
      <c r="F141" s="112"/>
    </row>
    <row r="142" spans="1:6" ht="12.75" customHeight="1">
      <c r="A142" s="111">
        <f>'Мандатная (список)'!A142</f>
        <v>10</v>
      </c>
      <c r="B142" s="113" t="str">
        <f>'Мандатная (список)'!B142&amp;CHAR(10)&amp;'Мандатная (список)'!B143&amp;CHAR(10)&amp;'Мандатная (список)'!B144&amp;CHAR(10)&amp;'Мандатная (список)'!B145&amp;CHAR(10)&amp;'Мандатная (список)'!B146&amp;CHAR(10)&amp;'Мандатная (список)'!B147</f>
        <v>АКАТ "Пульсар"
г. Барнаул
</v>
      </c>
      <c r="C142" s="113" t="str">
        <f>'Мандатная (список)'!C142&amp;CHAR(10)&amp;'Мандатная (список)'!C143&amp;CHAR(10)&amp;'Мандатная (список)'!C144&amp;CHAR(10)&amp;'Мандатная (список)'!C145&amp;CHAR(10)&amp;'Мандатная (список)'!C146&amp;CHAR(10)&amp;'Мандатная (список)'!C147</f>
        <v>Тырышкин Дмитрий Вячеславович
Варлаков Сергей Валерьевич
</v>
      </c>
      <c r="D142" s="111" t="str">
        <f>'Мандатная (список)'!D142&amp;CHAR(10)&amp;'Мандатная (список)'!D143&amp;CHAR(10)&amp;'Мандатная (список)'!D144&amp;CHAR(10)&amp;'Мандатная (список)'!D145&amp;CHAR(10)&amp;'Мандатная (список)'!D146&amp;CHAR(10)&amp;'Мандатная (список)'!D147</f>
        <v>1979
1975
</v>
      </c>
      <c r="E142" s="111" t="str">
        <f>'Мандатная (список)'!E142&amp;CHAR(10)&amp;'Мандатная (список)'!E143&amp;CHAR(10)&amp;'Мандатная (список)'!E144&amp;CHAR(10)&amp;'Мандатная (список)'!E145&amp;CHAR(10)&amp;'Мандатная (список)'!E146&amp;CHAR(10)&amp;'Мандатная (список)'!E147</f>
        <v>КМС
б/р
</v>
      </c>
      <c r="F142" s="111" t="str">
        <f>'Мандатная (список)'!F142&amp;CHAR(10)&amp;'Мандатная (список)'!F143&amp;CHAR(10)&amp;'Мандатная (список)'!F144&amp;CHAR(10)&amp;'Мандатная (список)'!F145&amp;CHAR(10)&amp;'Мандатная (список)'!F146&amp;CHAR(10)&amp;'Мандатная (список)'!F147</f>
        <v>
</v>
      </c>
    </row>
    <row r="143" spans="1:6" ht="12.75">
      <c r="A143" s="112"/>
      <c r="B143" s="114"/>
      <c r="C143" s="116"/>
      <c r="D143" s="112"/>
      <c r="E143" s="112"/>
      <c r="F143" s="112"/>
    </row>
    <row r="144" spans="1:6" ht="12.75">
      <c r="A144" s="112"/>
      <c r="B144" s="114"/>
      <c r="C144" s="116"/>
      <c r="D144" s="112"/>
      <c r="E144" s="112"/>
      <c r="F144" s="112"/>
    </row>
    <row r="145" spans="1:6" ht="12.75">
      <c r="A145" s="112"/>
      <c r="B145" s="114"/>
      <c r="C145" s="116"/>
      <c r="D145" s="112"/>
      <c r="E145" s="112"/>
      <c r="F145" s="112"/>
    </row>
    <row r="146" spans="1:6" ht="12.75">
      <c r="A146" s="112"/>
      <c r="B146" s="114"/>
      <c r="C146" s="116"/>
      <c r="D146" s="112"/>
      <c r="E146" s="112"/>
      <c r="F146" s="112"/>
    </row>
    <row r="147" spans="1:6" ht="12.75">
      <c r="A147" s="112"/>
      <c r="B147" s="115"/>
      <c r="C147" s="117"/>
      <c r="D147" s="112"/>
      <c r="E147" s="112"/>
      <c r="F147" s="112"/>
    </row>
    <row r="148" spans="1:6" ht="12.75" customHeight="1">
      <c r="A148" s="111">
        <f>'Мандатная (список)'!A148</f>
        <v>8</v>
      </c>
      <c r="B148" s="113" t="str">
        <f>'Мандатная (список)'!B148&amp;CHAR(10)&amp;'Мандатная (список)'!B149&amp;CHAR(10)&amp;'Мандатная (список)'!B150&amp;CHAR(10)&amp;'Мандатная (список)'!B151&amp;CHAR(10)&amp;'Мандатная (список)'!B152&amp;CHAR(10)&amp;'Мандатная (список)'!B153</f>
        <v>"ЕлкиТур"
</v>
      </c>
      <c r="C148" s="113" t="str">
        <f>'Мандатная (список)'!C148&amp;CHAR(10)&amp;'Мандатная (список)'!C149&amp;CHAR(10)&amp;'Мандатная (список)'!C150&amp;CHAR(10)&amp;'Мандатная (список)'!C151&amp;CHAR(10)&amp;'Мандатная (список)'!C152&amp;CHAR(10)&amp;'Мандатная (список)'!C153</f>
        <v>Мананников Дмитрий
Шагалин Данил
</v>
      </c>
      <c r="D148" s="111" t="str">
        <f>'Мандатная (список)'!D148&amp;CHAR(10)&amp;'Мандатная (список)'!D149&amp;CHAR(10)&amp;'Мандатная (список)'!D150&amp;CHAR(10)&amp;'Мандатная (список)'!D151&amp;CHAR(10)&amp;'Мандатная (список)'!D152&amp;CHAR(10)&amp;'Мандатная (список)'!D153</f>
        <v>1988
1992
</v>
      </c>
      <c r="E148" s="111" t="str">
        <f>'Мандатная (список)'!E148&amp;CHAR(10)&amp;'Мандатная (список)'!E149&amp;CHAR(10)&amp;'Мандатная (список)'!E150&amp;CHAR(10)&amp;'Мандатная (список)'!E151&amp;CHAR(10)&amp;'Мандатная (список)'!E152&amp;CHAR(10)&amp;'Мандатная (список)'!E153</f>
        <v>б/р
б/р
</v>
      </c>
      <c r="F148" s="111" t="str">
        <f>'Мандатная (список)'!F148&amp;CHAR(10)&amp;'Мандатная (список)'!F149&amp;CHAR(10)&amp;'Мандатная (список)'!F150&amp;CHAR(10)&amp;'Мандатная (список)'!F151&amp;CHAR(10)&amp;'Мандатная (список)'!F152&amp;CHAR(10)&amp;'Мандатная (список)'!F153</f>
        <v>
</v>
      </c>
    </row>
    <row r="149" spans="1:6" ht="12.75">
      <c r="A149" s="112"/>
      <c r="B149" s="114"/>
      <c r="C149" s="116"/>
      <c r="D149" s="112"/>
      <c r="E149" s="112"/>
      <c r="F149" s="112"/>
    </row>
    <row r="150" spans="1:6" ht="12.75">
      <c r="A150" s="112"/>
      <c r="B150" s="114"/>
      <c r="C150" s="116"/>
      <c r="D150" s="112"/>
      <c r="E150" s="112"/>
      <c r="F150" s="112"/>
    </row>
    <row r="151" spans="1:6" ht="12.75">
      <c r="A151" s="112"/>
      <c r="B151" s="114"/>
      <c r="C151" s="116"/>
      <c r="D151" s="112"/>
      <c r="E151" s="112"/>
      <c r="F151" s="112"/>
    </row>
    <row r="152" spans="1:6" ht="12.75">
      <c r="A152" s="112"/>
      <c r="B152" s="114"/>
      <c r="C152" s="116"/>
      <c r="D152" s="112"/>
      <c r="E152" s="112"/>
      <c r="F152" s="112"/>
    </row>
    <row r="153" spans="1:6" ht="12.75">
      <c r="A153" s="112"/>
      <c r="B153" s="115"/>
      <c r="C153" s="117"/>
      <c r="D153" s="112"/>
      <c r="E153" s="112"/>
      <c r="F153" s="112"/>
    </row>
    <row r="154" spans="1:6" ht="12.75" customHeight="1">
      <c r="A154" s="111">
        <f>'Мандатная (список)'!A154</f>
        <v>0</v>
      </c>
      <c r="B154" s="113" t="str">
        <f>'Мандатная (список)'!B154&amp;CHAR(10)&amp;'Мандатная (список)'!B155&amp;CHAR(10)&amp;'Мандатная (список)'!B156&amp;CHAR(10)&amp;'Мандатная (список)'!B157&amp;CHAR(10)&amp;'Мандатная (список)'!B158&amp;CHAR(10)&amp;'Мандатная (список)'!B159</f>
        <v>"Сибирь"
г. Новосибирск
</v>
      </c>
      <c r="C154" s="113" t="str">
        <f>'Мандатная (список)'!C154&amp;CHAR(10)&amp;'Мандатная (список)'!C155&amp;CHAR(10)&amp;'Мандатная (список)'!C156&amp;CHAR(10)&amp;'Мандатная (список)'!C157&amp;CHAR(10)&amp;'Мандатная (список)'!C158&amp;CHAR(10)&amp;'Мандатная (список)'!C159</f>
        <v>Молоков Артём Максимович
Коротенко Алексей Николаевич
Зеленкин Константин Юрьевич
Авдеев Дмитрий Сергеевич
</v>
      </c>
      <c r="D154" s="111" t="str">
        <f>'Мандатная (список)'!D154&amp;CHAR(10)&amp;'Мандатная (список)'!D155&amp;CHAR(10)&amp;'Мандатная (список)'!D156&amp;CHAR(10)&amp;'Мандатная (список)'!D157&amp;CHAR(10)&amp;'Мандатная (список)'!D158&amp;CHAR(10)&amp;'Мандатная (список)'!D159</f>
        <v>2000
1979
1984
2000
</v>
      </c>
      <c r="E154" s="111" t="str">
        <f>'Мандатная (список)'!E154&amp;CHAR(10)&amp;'Мандатная (список)'!E155&amp;CHAR(10)&amp;'Мандатная (список)'!E156&amp;CHAR(10)&amp;'Мандатная (список)'!E157&amp;CHAR(10)&amp;'Мандатная (список)'!E158&amp;CHAR(10)&amp;'Мандатная (список)'!E159</f>
        <v>б/р
1
МС
б/р
</v>
      </c>
      <c r="F154" s="111" t="str">
        <f>'Мандатная (список)'!F154&amp;CHAR(10)&amp;'Мандатная (список)'!F155&amp;CHAR(10)&amp;'Мандатная (список)'!F156&amp;CHAR(10)&amp;'Мандатная (список)'!F157&amp;CHAR(10)&amp;'Мандатная (список)'!F158&amp;CHAR(10)&amp;'Мандатная (список)'!F159</f>
        <v>
</v>
      </c>
    </row>
    <row r="155" spans="1:6" ht="12.75">
      <c r="A155" s="112"/>
      <c r="B155" s="114"/>
      <c r="C155" s="116"/>
      <c r="D155" s="112"/>
      <c r="E155" s="112"/>
      <c r="F155" s="112"/>
    </row>
    <row r="156" spans="1:6" ht="12.75">
      <c r="A156" s="112"/>
      <c r="B156" s="114"/>
      <c r="C156" s="116"/>
      <c r="D156" s="112"/>
      <c r="E156" s="112"/>
      <c r="F156" s="112"/>
    </row>
    <row r="157" spans="1:6" ht="12.75">
      <c r="A157" s="112"/>
      <c r="B157" s="114"/>
      <c r="C157" s="116"/>
      <c r="D157" s="112"/>
      <c r="E157" s="112"/>
      <c r="F157" s="112"/>
    </row>
    <row r="158" spans="1:6" ht="12.75">
      <c r="A158" s="112"/>
      <c r="B158" s="114"/>
      <c r="C158" s="116"/>
      <c r="D158" s="112"/>
      <c r="E158" s="112"/>
      <c r="F158" s="112"/>
    </row>
    <row r="159" spans="1:6" ht="12.75">
      <c r="A159" s="112"/>
      <c r="B159" s="115"/>
      <c r="C159" s="117"/>
      <c r="D159" s="112"/>
      <c r="E159" s="112"/>
      <c r="F159" s="112"/>
    </row>
    <row r="160" spans="1:6" ht="12.75" customHeight="1">
      <c r="A160" s="111">
        <f>'Мандатная (список)'!A160</f>
        <v>0</v>
      </c>
      <c r="B160" s="113" t="str">
        <f>'Мандатная (список)'!B160&amp;CHAR(10)&amp;'Мандатная (список)'!B161&amp;CHAR(10)&amp;'Мандатная (список)'!B162&amp;CHAR(10)&amp;'Мандатная (список)'!B163&amp;CHAR(10)&amp;'Мандатная (список)'!B164&amp;CHAR(10)&amp;'Мандатная (список)'!B165</f>
        <v>"Юн-Тур"
г. Барнаул
</v>
      </c>
      <c r="C160" s="113" t="str">
        <f>'Мандатная (список)'!C160&amp;CHAR(10)&amp;'Мандатная (список)'!C161&amp;CHAR(10)&amp;'Мандатная (список)'!C162&amp;CHAR(10)&amp;'Мандатная (список)'!C163&amp;CHAR(10)&amp;'Мандатная (список)'!C164&amp;CHAR(10)&amp;'Мандатная (список)'!C165</f>
        <v>Ковтун Илья Владимирович
Дрёмов Иван Андреевич
Терских Иван
Бочкарев Кирилл
</v>
      </c>
      <c r="D160" s="111" t="str">
        <f>'Мандатная (список)'!D160&amp;CHAR(10)&amp;'Мандатная (список)'!D161&amp;CHAR(10)&amp;'Мандатная (список)'!D162&amp;CHAR(10)&amp;'Мандатная (список)'!D163&amp;CHAR(10)&amp;'Мандатная (список)'!D164&amp;CHAR(10)&amp;'Мандатная (список)'!D165</f>
        <v>2002
1998
2003
</v>
      </c>
      <c r="E160" s="111" t="str">
        <f>'Мандатная (список)'!E160&amp;CHAR(10)&amp;'Мандатная (список)'!E161&amp;CHAR(10)&amp;'Мандатная (список)'!E162&amp;CHAR(10)&amp;'Мандатная (список)'!E163&amp;CHAR(10)&amp;'Мандатная (список)'!E164&amp;CHAR(10)&amp;'Мандатная (список)'!E165</f>
        <v>1
б/р
б/р
б/р
</v>
      </c>
      <c r="F160" s="111" t="str">
        <f>'Мандатная (список)'!F160&amp;CHAR(10)&amp;'Мандатная (список)'!F161&amp;CHAR(10)&amp;'Мандатная (список)'!F162&amp;CHAR(10)&amp;'Мандатная (список)'!F163&amp;CHAR(10)&amp;'Мандатная (список)'!F164&amp;CHAR(10)&amp;'Мандатная (список)'!F165</f>
        <v>
</v>
      </c>
    </row>
    <row r="161" spans="1:6" ht="12.75">
      <c r="A161" s="112"/>
      <c r="B161" s="114"/>
      <c r="C161" s="116"/>
      <c r="D161" s="112"/>
      <c r="E161" s="112"/>
      <c r="F161" s="112"/>
    </row>
    <row r="162" spans="1:6" ht="12.75">
      <c r="A162" s="112"/>
      <c r="B162" s="114"/>
      <c r="C162" s="116"/>
      <c r="D162" s="112"/>
      <c r="E162" s="112"/>
      <c r="F162" s="112"/>
    </row>
    <row r="163" spans="1:6" ht="12.75">
      <c r="A163" s="112"/>
      <c r="B163" s="114"/>
      <c r="C163" s="116"/>
      <c r="D163" s="112"/>
      <c r="E163" s="112"/>
      <c r="F163" s="112"/>
    </row>
    <row r="164" spans="1:6" ht="12.75">
      <c r="A164" s="112"/>
      <c r="B164" s="114"/>
      <c r="C164" s="116"/>
      <c r="D164" s="112"/>
      <c r="E164" s="112"/>
      <c r="F164" s="112"/>
    </row>
    <row r="165" spans="1:6" ht="12.75">
      <c r="A165" s="112"/>
      <c r="B165" s="115"/>
      <c r="C165" s="117"/>
      <c r="D165" s="112"/>
      <c r="E165" s="112"/>
      <c r="F165" s="112"/>
    </row>
    <row r="166" spans="1:6" ht="12.75" customHeight="1">
      <c r="A166" s="111">
        <f>'Мандатная (список)'!A166</f>
        <v>20</v>
      </c>
      <c r="B166" s="113" t="str">
        <f>'Мандатная (список)'!B166&amp;CHAR(10)&amp;'Мандатная (список)'!B167&amp;CHAR(10)&amp;'Мандатная (список)'!B168&amp;CHAR(10)&amp;'Мандатная (список)'!B169&amp;CHAR(10)&amp;'Мандатная (список)'!B170&amp;CHAR(10)&amp;'Мандатная (список)'!B171</f>
        <v>"Ромашка" т/к "Норд"
г. Барнаул
</v>
      </c>
      <c r="C166" s="113" t="str">
        <f>'Мандатная (список)'!C166&amp;CHAR(10)&amp;'Мандатная (список)'!C167&amp;CHAR(10)&amp;'Мандатная (список)'!C168&amp;CHAR(10)&amp;'Мандатная (список)'!C169&amp;CHAR(10)&amp;'Мандатная (список)'!C170&amp;CHAR(10)&amp;'Мандатная (список)'!C171</f>
        <v>Кулакова Анна Васильевна
Коваленко Анастасия
</v>
      </c>
      <c r="D166" s="111" t="str">
        <f>'Мандатная (список)'!D166&amp;CHAR(10)&amp;'Мандатная (список)'!D167&amp;CHAR(10)&amp;'Мандатная (список)'!D168&amp;CHAR(10)&amp;'Мандатная (список)'!D169&amp;CHAR(10)&amp;'Мандатная (список)'!D170&amp;CHAR(10)&amp;'Мандатная (список)'!D171</f>
        <v>1995
1995
</v>
      </c>
      <c r="E166" s="111" t="str">
        <f>'Мандатная (список)'!E166&amp;CHAR(10)&amp;'Мандатная (список)'!E167&amp;CHAR(10)&amp;'Мандатная (список)'!E168&amp;CHAR(10)&amp;'Мандатная (список)'!E169&amp;CHAR(10)&amp;'Мандатная (список)'!E170&amp;CHAR(10)&amp;'Мандатная (список)'!E171</f>
        <v>3
б/р
</v>
      </c>
      <c r="F166" s="111" t="str">
        <f>'Мандатная (список)'!F166&amp;CHAR(10)&amp;'Мандатная (список)'!F167&amp;CHAR(10)&amp;'Мандатная (список)'!F168&amp;CHAR(10)&amp;'Мандатная (список)'!F169&amp;CHAR(10)&amp;'Мандатная (список)'!F170&amp;CHAR(10)&amp;'Мандатная (список)'!F171</f>
        <v>
</v>
      </c>
    </row>
    <row r="167" spans="1:6" ht="12.75">
      <c r="A167" s="112"/>
      <c r="B167" s="114"/>
      <c r="C167" s="116"/>
      <c r="D167" s="112"/>
      <c r="E167" s="112"/>
      <c r="F167" s="112"/>
    </row>
    <row r="168" spans="1:6" ht="12.75">
      <c r="A168" s="112"/>
      <c r="B168" s="114"/>
      <c r="C168" s="116"/>
      <c r="D168" s="112"/>
      <c r="E168" s="112"/>
      <c r="F168" s="112"/>
    </row>
    <row r="169" spans="1:6" ht="12.75">
      <c r="A169" s="112"/>
      <c r="B169" s="114"/>
      <c r="C169" s="116"/>
      <c r="D169" s="112"/>
      <c r="E169" s="112"/>
      <c r="F169" s="112"/>
    </row>
    <row r="170" spans="1:6" ht="12.75">
      <c r="A170" s="112"/>
      <c r="B170" s="114"/>
      <c r="C170" s="116"/>
      <c r="D170" s="112"/>
      <c r="E170" s="112"/>
      <c r="F170" s="112"/>
    </row>
    <row r="171" spans="1:6" ht="12.75">
      <c r="A171" s="112"/>
      <c r="B171" s="115"/>
      <c r="C171" s="117"/>
      <c r="D171" s="112"/>
      <c r="E171" s="112"/>
      <c r="F171" s="112"/>
    </row>
    <row r="172" spans="1:6" ht="12.75" customHeight="1">
      <c r="A172" s="111">
        <f>'Мандатная (список)'!A172</f>
        <v>0</v>
      </c>
      <c r="B172" s="113" t="str">
        <f>'Мандатная (список)'!B172&amp;CHAR(10)&amp;'Мандатная (список)'!B173&amp;CHAR(10)&amp;'Мандатная (список)'!B174&amp;CHAR(10)&amp;'Мандатная (список)'!B175&amp;CHAR(10)&amp;'Мандатная (список)'!B176&amp;CHAR(10)&amp;'Мандатная (список)'!B177</f>
        <v>"Алые паруса"
г. Барнаул
</v>
      </c>
      <c r="C172" s="113" t="str">
        <f>'Мандатная (список)'!C172&amp;CHAR(10)&amp;'Мандатная (список)'!C173&amp;CHAR(10)&amp;'Мандатная (список)'!C174&amp;CHAR(10)&amp;'Мандатная (список)'!C175&amp;CHAR(10)&amp;'Мандатная (список)'!C176&amp;CHAR(10)&amp;'Мандатная (список)'!C177</f>
        <v>Внуков Сергей Денисович
Ковтун Илья Владимирович
Бочкарев Кирилл
Чемакин Николай Витальевич
Джаниашвили Владислав Дмитриевич
Коростелев Алексей Алексеевич</v>
      </c>
      <c r="D172" s="111" t="str">
        <f>'Мандатная (список)'!D172&amp;CHAR(10)&amp;'Мандатная (список)'!D173&amp;CHAR(10)&amp;'Мандатная (список)'!D174&amp;CHAR(10)&amp;'Мандатная (список)'!D175&amp;CHAR(10)&amp;'Мандатная (список)'!D176&amp;CHAR(10)&amp;'Мандатная (список)'!D177</f>
        <v>б/р
1
1
б/р
б/р
б/р</v>
      </c>
      <c r="E172" s="111" t="str">
        <f>'Мандатная (список)'!E172&amp;CHAR(10)&amp;'Мандатная (список)'!E173&amp;CHAR(10)&amp;'Мандатная (список)'!E174&amp;CHAR(10)&amp;'Мандатная (список)'!E175&amp;CHAR(10)&amp;'Мандатная (список)'!E176&amp;CHAR(10)&amp;'Мандатная (список)'!E177</f>
        <v>б/р
1
1
б/р
б/р
б/р</v>
      </c>
      <c r="F172" s="111" t="str">
        <f>'Мандатная (список)'!F172&amp;CHAR(10)&amp;'Мандатная (список)'!F173&amp;CHAR(10)&amp;'Мандатная (список)'!F174&amp;CHAR(10)&amp;'Мандатная (список)'!F175&amp;CHAR(10)&amp;'Мандатная (список)'!F176&amp;CHAR(10)&amp;'Мандатная (список)'!F177</f>
        <v>
</v>
      </c>
    </row>
    <row r="173" spans="1:6" ht="12.75">
      <c r="A173" s="112"/>
      <c r="B173" s="114"/>
      <c r="C173" s="116"/>
      <c r="D173" s="112"/>
      <c r="E173" s="112"/>
      <c r="F173" s="112"/>
    </row>
    <row r="174" spans="1:6" ht="12.75">
      <c r="A174" s="112"/>
      <c r="B174" s="114"/>
      <c r="C174" s="116"/>
      <c r="D174" s="112"/>
      <c r="E174" s="112"/>
      <c r="F174" s="112"/>
    </row>
    <row r="175" spans="1:6" ht="12.75">
      <c r="A175" s="112"/>
      <c r="B175" s="114"/>
      <c r="C175" s="116"/>
      <c r="D175" s="112"/>
      <c r="E175" s="112"/>
      <c r="F175" s="112"/>
    </row>
    <row r="176" spans="1:6" ht="12.75">
      <c r="A176" s="112"/>
      <c r="B176" s="114"/>
      <c r="C176" s="116"/>
      <c r="D176" s="112"/>
      <c r="E176" s="112"/>
      <c r="F176" s="112"/>
    </row>
    <row r="177" spans="1:6" ht="12.75">
      <c r="A177" s="112"/>
      <c r="B177" s="115"/>
      <c r="C177" s="117"/>
      <c r="D177" s="112"/>
      <c r="E177" s="112"/>
      <c r="F177" s="112"/>
    </row>
    <row r="178" spans="1:6" ht="12.75" customHeight="1">
      <c r="A178" s="111">
        <f>'Мандатная (список)'!A178</f>
        <v>3</v>
      </c>
      <c r="B178" s="113" t="str">
        <f>'Мандатная (список)'!B178&amp;CHAR(10)&amp;'Мандатная (список)'!B179&amp;CHAR(10)&amp;'Мандатная (список)'!B180&amp;CHAR(10)&amp;'Мандатная (список)'!B181&amp;CHAR(10)&amp;'Мандатная (список)'!B182&amp;CHAR(10)&amp;'Мандатная (список)'!B183</f>
        <v>Турклуб "АлтГУ"
г. Барнаул
</v>
      </c>
      <c r="C178" s="113" t="str">
        <f>'Мандатная (список)'!C178&amp;CHAR(10)&amp;'Мандатная (список)'!C179&amp;CHAR(10)&amp;'Мандатная (список)'!C180&amp;CHAR(10)&amp;'Мандатная (список)'!C181&amp;CHAR(10)&amp;'Мандатная (список)'!C182&amp;CHAR(10)&amp;'Мандатная (список)'!C183</f>
        <v>Антюфеева Татьяна Александровна
Сахаровская Анна Юрьевна
</v>
      </c>
      <c r="D178" s="111" t="str">
        <f>'Мандатная (список)'!D178&amp;CHAR(10)&amp;'Мандатная (список)'!D179&amp;CHAR(10)&amp;'Мандатная (список)'!D180&amp;CHAR(10)&amp;'Мандатная (список)'!D181&amp;CHAR(10)&amp;'Мандатная (список)'!D182&amp;CHAR(10)&amp;'Мандатная (список)'!D183</f>
        <v>1999
2000
</v>
      </c>
      <c r="E178" s="111" t="str">
        <f>'Мандатная (список)'!E178&amp;CHAR(10)&amp;'Мандатная (список)'!E179&amp;CHAR(10)&amp;'Мандатная (список)'!E180&amp;CHAR(10)&amp;'Мандатная (список)'!E181&amp;CHAR(10)&amp;'Мандатная (список)'!E182&amp;CHAR(10)&amp;'Мандатная (список)'!E183</f>
        <v>б/р
б/р
</v>
      </c>
      <c r="F178" s="111" t="str">
        <f>'Мандатная (список)'!F178&amp;CHAR(10)&amp;'Мандатная (список)'!F179&amp;CHAR(10)&amp;'Мандатная (список)'!F180&amp;CHAR(10)&amp;'Мандатная (список)'!F181&amp;CHAR(10)&amp;'Мандатная (список)'!F182&amp;CHAR(10)&amp;'Мандатная (список)'!F183</f>
        <v>
</v>
      </c>
    </row>
    <row r="179" spans="1:6" ht="12.75">
      <c r="A179" s="112"/>
      <c r="B179" s="114"/>
      <c r="C179" s="116"/>
      <c r="D179" s="112"/>
      <c r="E179" s="112"/>
      <c r="F179" s="112"/>
    </row>
    <row r="180" spans="1:6" ht="12.75">
      <c r="A180" s="112"/>
      <c r="B180" s="114"/>
      <c r="C180" s="116"/>
      <c r="D180" s="112"/>
      <c r="E180" s="112"/>
      <c r="F180" s="112"/>
    </row>
    <row r="181" spans="1:6" ht="12.75">
      <c r="A181" s="112"/>
      <c r="B181" s="114"/>
      <c r="C181" s="116"/>
      <c r="D181" s="112"/>
      <c r="E181" s="112"/>
      <c r="F181" s="112"/>
    </row>
    <row r="182" spans="1:6" ht="12.75">
      <c r="A182" s="112"/>
      <c r="B182" s="114"/>
      <c r="C182" s="116"/>
      <c r="D182" s="112"/>
      <c r="E182" s="112"/>
      <c r="F182" s="112"/>
    </row>
    <row r="183" spans="1:6" ht="12.75">
      <c r="A183" s="112"/>
      <c r="B183" s="115"/>
      <c r="C183" s="117"/>
      <c r="D183" s="112"/>
      <c r="E183" s="112"/>
      <c r="F183" s="112"/>
    </row>
    <row r="184" spans="1:6" ht="12.75" customHeight="1">
      <c r="A184" s="111">
        <f>'Мандатная (список)'!A184</f>
        <v>11</v>
      </c>
      <c r="B184" s="113" t="str">
        <f>'Мандатная (список)'!B184&amp;CHAR(10)&amp;'Мандатная (список)'!B185&amp;CHAR(10)&amp;'Мандатная (список)'!B186&amp;CHAR(10)&amp;'Мандатная (список)'!B187&amp;CHAR(10)&amp;'Мандатная (список)'!B188&amp;CHAR(10)&amp;'Мандатная (список)'!B189</f>
        <v>Турклуб "АлтГУ"
г. Барнаул
</v>
      </c>
      <c r="C184" s="113" t="str">
        <f>'Мандатная (список)'!C184&amp;CHAR(10)&amp;'Мандатная (список)'!C185&amp;CHAR(10)&amp;'Мандатная (список)'!C186&amp;CHAR(10)&amp;'Мандатная (список)'!C187&amp;CHAR(10)&amp;'Мандатная (список)'!C188&amp;CHAR(10)&amp;'Мандатная (список)'!C189</f>
        <v>Ковалёв Михаил Владиславович
Тихомиров Никита Алексеевич
</v>
      </c>
      <c r="D184" s="111" t="str">
        <f>'Мандатная (список)'!D184&amp;CHAR(10)&amp;'Мандатная (список)'!D185&amp;CHAR(10)&amp;'Мандатная (список)'!D186&amp;CHAR(10)&amp;'Мандатная (список)'!D187&amp;CHAR(10)&amp;'Мандатная (список)'!D188&amp;CHAR(10)&amp;'Мандатная (список)'!D189</f>
        <v>1996
1999
</v>
      </c>
      <c r="E184" s="111" t="str">
        <f>'Мандатная (список)'!E184&amp;CHAR(10)&amp;'Мандатная (список)'!E185&amp;CHAR(10)&amp;'Мандатная (список)'!E186&amp;CHAR(10)&amp;'Мандатная (список)'!E187&amp;CHAR(10)&amp;'Мандатная (список)'!E188&amp;CHAR(10)&amp;'Мандатная (список)'!E189</f>
        <v>б/р
б/р
</v>
      </c>
      <c r="F184" s="111" t="str">
        <f>'Мандатная (список)'!F184&amp;CHAR(10)&amp;'Мандатная (список)'!F185&amp;CHAR(10)&amp;'Мандатная (список)'!F186&amp;CHAR(10)&amp;'Мандатная (список)'!F187&amp;CHAR(10)&amp;'Мандатная (список)'!F188&amp;CHAR(10)&amp;'Мандатная (список)'!F189</f>
        <v>
</v>
      </c>
    </row>
    <row r="185" spans="1:6" ht="12.75">
      <c r="A185" s="112"/>
      <c r="B185" s="114"/>
      <c r="C185" s="116"/>
      <c r="D185" s="112"/>
      <c r="E185" s="112"/>
      <c r="F185" s="112"/>
    </row>
    <row r="186" spans="1:6" ht="12.75">
      <c r="A186" s="112"/>
      <c r="B186" s="114"/>
      <c r="C186" s="116"/>
      <c r="D186" s="112"/>
      <c r="E186" s="112"/>
      <c r="F186" s="112"/>
    </row>
    <row r="187" spans="1:6" ht="12.75">
      <c r="A187" s="112"/>
      <c r="B187" s="114"/>
      <c r="C187" s="116"/>
      <c r="D187" s="112"/>
      <c r="E187" s="112"/>
      <c r="F187" s="112"/>
    </row>
    <row r="188" spans="1:6" ht="12.75">
      <c r="A188" s="112"/>
      <c r="B188" s="114"/>
      <c r="C188" s="116"/>
      <c r="D188" s="112"/>
      <c r="E188" s="112"/>
      <c r="F188" s="112"/>
    </row>
    <row r="189" spans="1:6" ht="12.75">
      <c r="A189" s="112"/>
      <c r="B189" s="115"/>
      <c r="C189" s="117"/>
      <c r="D189" s="112"/>
      <c r="E189" s="112"/>
      <c r="F189" s="112"/>
    </row>
    <row r="190" spans="1:6" ht="12.75" customHeight="1">
      <c r="A190" s="111">
        <f>'Мандатная (список)'!A190</f>
        <v>0</v>
      </c>
      <c r="B190" s="113" t="str">
        <f>'Мандатная (список)'!B190&amp;CHAR(10)&amp;'Мандатная (список)'!B191&amp;CHAR(10)&amp;'Мандатная (список)'!B192&amp;CHAR(10)&amp;'Мандатная (список)'!B193&amp;CHAR(10)&amp;'Мандатная (список)'!B194&amp;CHAR(10)&amp;'Мандатная (список)'!B195</f>
        <v>"Под рюкзаком"
г. Бийск
</v>
      </c>
      <c r="C190" s="113" t="str">
        <f>'Мандатная (список)'!C190&amp;CHAR(10)&amp;'Мандатная (список)'!C191&amp;CHAR(10)&amp;'Мандатная (список)'!C192&amp;CHAR(10)&amp;'Мандатная (список)'!C193&amp;CHAR(10)&amp;'Мандатная (список)'!C194&amp;CHAR(10)&amp;'Мандатная (список)'!C195</f>
        <v>Зырянов Николай Сергеевич
Юганов Артем Андреевич
Ярцев Артем Дмитриевич
Титков Константин Владимирович
</v>
      </c>
      <c r="D190" s="111" t="str">
        <f>'Мандатная (список)'!D190&amp;CHAR(10)&amp;'Мандатная (список)'!D191&amp;CHAR(10)&amp;'Мандатная (список)'!D192&amp;CHAR(10)&amp;'Мандатная (список)'!D193&amp;CHAR(10)&amp;'Мандатная (список)'!D194&amp;CHAR(10)&amp;'Мандатная (список)'!D195</f>
        <v>1992
1992
1993
1999
</v>
      </c>
      <c r="E190" s="111" t="str">
        <f>'Мандатная (список)'!E190&amp;CHAR(10)&amp;'Мандатная (список)'!E191&amp;CHAR(10)&amp;'Мандатная (список)'!E192&amp;CHAR(10)&amp;'Мандатная (список)'!E193&amp;CHAR(10)&amp;'Мандатная (список)'!E194&amp;CHAR(10)&amp;'Мандатная (список)'!E195</f>
        <v>кмс
кмс
1
1
</v>
      </c>
      <c r="F190" s="111" t="str">
        <f>'Мандатная (список)'!F190&amp;CHAR(10)&amp;'Мандатная (список)'!F191&amp;CHAR(10)&amp;'Мандатная (список)'!F192&amp;CHAR(10)&amp;'Мандатная (список)'!F193&amp;CHAR(10)&amp;'Мандатная (список)'!F194&amp;CHAR(10)&amp;'Мандатная (список)'!F195</f>
        <v>
</v>
      </c>
    </row>
    <row r="191" spans="1:6" ht="12.75">
      <c r="A191" s="112"/>
      <c r="B191" s="114"/>
      <c r="C191" s="116"/>
      <c r="D191" s="112"/>
      <c r="E191" s="112"/>
      <c r="F191" s="112"/>
    </row>
    <row r="192" spans="1:6" ht="12.75">
      <c r="A192" s="112"/>
      <c r="B192" s="114"/>
      <c r="C192" s="116"/>
      <c r="D192" s="112"/>
      <c r="E192" s="112"/>
      <c r="F192" s="112"/>
    </row>
    <row r="193" spans="1:6" ht="12.75">
      <c r="A193" s="112"/>
      <c r="B193" s="114"/>
      <c r="C193" s="116"/>
      <c r="D193" s="112"/>
      <c r="E193" s="112"/>
      <c r="F193" s="112"/>
    </row>
    <row r="194" spans="1:6" ht="12.75">
      <c r="A194" s="112"/>
      <c r="B194" s="114"/>
      <c r="C194" s="116"/>
      <c r="D194" s="112"/>
      <c r="E194" s="112"/>
      <c r="F194" s="112"/>
    </row>
    <row r="195" spans="1:6" ht="12.75">
      <c r="A195" s="112"/>
      <c r="B195" s="115"/>
      <c r="C195" s="117"/>
      <c r="D195" s="112"/>
      <c r="E195" s="112"/>
      <c r="F195" s="112"/>
    </row>
    <row r="196" spans="1:6" ht="12.75" customHeight="1">
      <c r="A196" s="111">
        <f>'Мандатная (список)'!A196</f>
        <v>0</v>
      </c>
      <c r="B196" s="113" t="str">
        <f>'Мандатная (список)'!B196&amp;CHAR(10)&amp;'Мандатная (список)'!B197&amp;CHAR(10)&amp;'Мандатная (список)'!B198&amp;CHAR(10)&amp;'Мандатная (список)'!B199&amp;CHAR(10)&amp;'Мандатная (список)'!B200&amp;CHAR(10)&amp;'Мандатная (список)'!B201</f>
        <v>"Вертекс"
г. Бийск
</v>
      </c>
      <c r="C196" s="113" t="str">
        <f>'Мандатная (список)'!C196&amp;CHAR(10)&amp;'Мандатная (список)'!C197&amp;CHAR(10)&amp;'Мандатная (список)'!C198&amp;CHAR(10)&amp;'Мандатная (список)'!C199&amp;CHAR(10)&amp;'Мандатная (список)'!C200&amp;CHAR(10)&amp;'Мандатная (список)'!C201</f>
        <v>Талантбеков Эркин Талантбекович
Филатов Аркадий Сергеевич
Зырянов Алексей Владимирович
Сатрыхин Егор Олегович
</v>
      </c>
      <c r="D196" s="111" t="str">
        <f>'Мандатная (список)'!D196&amp;CHAR(10)&amp;'Мандатная (список)'!D197&amp;CHAR(10)&amp;'Мандатная (список)'!D198&amp;CHAR(10)&amp;'Мандатная (список)'!D199&amp;CHAR(10)&amp;'Мандатная (список)'!D200&amp;CHAR(10)&amp;'Мандатная (список)'!D201</f>
        <v>1997
1993
1998
1999
</v>
      </c>
      <c r="E196" s="111" t="str">
        <f>'Мандатная (список)'!E196&amp;CHAR(10)&amp;'Мандатная (список)'!E197&amp;CHAR(10)&amp;'Мандатная (список)'!E198&amp;CHAR(10)&amp;'Мандатная (список)'!E199&amp;CHAR(10)&amp;'Мандатная (список)'!E200&amp;CHAR(10)&amp;'Мандатная (список)'!E201</f>
        <v>
</v>
      </c>
      <c r="F196" s="111" t="str">
        <f>'Мандатная (список)'!F196&amp;CHAR(10)&amp;'Мандатная (список)'!F197&amp;CHAR(10)&amp;'Мандатная (список)'!F198&amp;CHAR(10)&amp;'Мандатная (список)'!F199&amp;CHAR(10)&amp;'Мандатная (список)'!F200&amp;CHAR(10)&amp;'Мандатная (список)'!F201</f>
        <v>
</v>
      </c>
    </row>
    <row r="197" spans="1:6" ht="12.75">
      <c r="A197" s="112"/>
      <c r="B197" s="114"/>
      <c r="C197" s="116"/>
      <c r="D197" s="112"/>
      <c r="E197" s="112"/>
      <c r="F197" s="112"/>
    </row>
    <row r="198" spans="1:6" ht="12.75">
      <c r="A198" s="112"/>
      <c r="B198" s="114"/>
      <c r="C198" s="116"/>
      <c r="D198" s="112"/>
      <c r="E198" s="112"/>
      <c r="F198" s="112"/>
    </row>
    <row r="199" spans="1:6" ht="12.75">
      <c r="A199" s="112"/>
      <c r="B199" s="114"/>
      <c r="C199" s="116"/>
      <c r="D199" s="112"/>
      <c r="E199" s="112"/>
      <c r="F199" s="112"/>
    </row>
    <row r="200" spans="1:6" ht="12.75">
      <c r="A200" s="112"/>
      <c r="B200" s="114"/>
      <c r="C200" s="116"/>
      <c r="D200" s="112"/>
      <c r="E200" s="112"/>
      <c r="F200" s="112"/>
    </row>
    <row r="201" spans="1:6" ht="12.75">
      <c r="A201" s="112"/>
      <c r="B201" s="115"/>
      <c r="C201" s="117"/>
      <c r="D201" s="112"/>
      <c r="E201" s="112"/>
      <c r="F201" s="112"/>
    </row>
    <row r="202" spans="1:6" ht="12.75" customHeight="1">
      <c r="A202" s="111">
        <f>'Мандатная (список)'!A202</f>
        <v>0</v>
      </c>
      <c r="B202" s="113" t="str">
        <f>'Мандатная (список)'!B202&amp;CHAR(10)&amp;'Мандатная (список)'!B203&amp;CHAR(10)&amp;'Мандатная (список)'!B204&amp;CHAR(10)&amp;'Мандатная (список)'!B205&amp;CHAR(10)&amp;'Мандатная (список)'!B206&amp;CHAR(10)&amp;'Мандатная (список)'!B207</f>
        <v>"Барнаульский клуб Каякеров"
г. Барнаул
</v>
      </c>
      <c r="C202" s="113" t="str">
        <f>'Мандатная (список)'!C202&amp;CHAR(10)&amp;'Мандатная (список)'!C203&amp;CHAR(10)&amp;'Мандатная (список)'!C204&amp;CHAR(10)&amp;'Мандатная (список)'!C205&amp;CHAR(10)&amp;'Мандатная (список)'!C206&amp;CHAR(10)&amp;'Мандатная (список)'!C207</f>
        <v>Косогоров Кирилл Вадимович
</v>
      </c>
      <c r="D202" s="111" t="str">
        <f>'Мандатная (список)'!D202&amp;CHAR(10)&amp;'Мандатная (список)'!D203&amp;CHAR(10)&amp;'Мандатная (список)'!D204&amp;CHAR(10)&amp;'Мандатная (список)'!D205&amp;CHAR(10)&amp;'Мандатная (список)'!D206&amp;CHAR(10)&amp;'Мандатная (список)'!D207</f>
        <v>1988
</v>
      </c>
      <c r="E202" s="111" t="str">
        <f>'Мандатная (список)'!E202&amp;CHAR(10)&amp;'Мандатная (список)'!E203&amp;CHAR(10)&amp;'Мандатная (список)'!E204&amp;CHAR(10)&amp;'Мандатная (список)'!E205&amp;CHAR(10)&amp;'Мандатная (список)'!E206&amp;CHAR(10)&amp;'Мандатная (список)'!E207</f>
        <v>б/р
</v>
      </c>
      <c r="F202" s="111" t="str">
        <f>'Мандатная (список)'!F202&amp;CHAR(10)&amp;'Мандатная (список)'!F203&amp;CHAR(10)&amp;'Мандатная (список)'!F204&amp;CHAR(10)&amp;'Мандатная (список)'!F205&amp;CHAR(10)&amp;'Мандатная (список)'!F206&amp;CHAR(10)&amp;'Мандатная (список)'!F207</f>
        <v>
</v>
      </c>
    </row>
    <row r="203" spans="1:6" ht="12.75">
      <c r="A203" s="112"/>
      <c r="B203" s="114"/>
      <c r="C203" s="116"/>
      <c r="D203" s="112"/>
      <c r="E203" s="112"/>
      <c r="F203" s="112"/>
    </row>
    <row r="204" spans="1:6" ht="12.75">
      <c r="A204" s="112"/>
      <c r="B204" s="114"/>
      <c r="C204" s="116"/>
      <c r="D204" s="112"/>
      <c r="E204" s="112"/>
      <c r="F204" s="112"/>
    </row>
    <row r="205" spans="1:6" ht="12.75">
      <c r="A205" s="112"/>
      <c r="B205" s="114"/>
      <c r="C205" s="116"/>
      <c r="D205" s="112"/>
      <c r="E205" s="112"/>
      <c r="F205" s="112"/>
    </row>
    <row r="206" spans="1:6" ht="12.75">
      <c r="A206" s="112"/>
      <c r="B206" s="114"/>
      <c r="C206" s="116"/>
      <c r="D206" s="112"/>
      <c r="E206" s="112"/>
      <c r="F206" s="112"/>
    </row>
    <row r="207" spans="1:6" ht="12.75">
      <c r="A207" s="112"/>
      <c r="B207" s="115"/>
      <c r="C207" s="117"/>
      <c r="D207" s="112"/>
      <c r="E207" s="112"/>
      <c r="F207" s="112"/>
    </row>
    <row r="208" spans="1:6" ht="12.75" customHeight="1">
      <c r="A208" s="111">
        <f>'Мандатная (список)'!A208</f>
        <v>0</v>
      </c>
      <c r="B208" s="113" t="str">
        <f>'Мандатная (список)'!B208&amp;CHAR(10)&amp;'Мандатная (список)'!B209&amp;CHAR(10)&amp;'Мандатная (список)'!B210&amp;CHAR(10)&amp;'Мандатная (список)'!B211&amp;CHAR(10)&amp;'Мандатная (список)'!B212&amp;CHAR(10)&amp;'Мандатная (список)'!B213</f>
        <v>"Барнаульский клуб Каякеров"
г. Барнаул
</v>
      </c>
      <c r="C208" s="113" t="str">
        <f>'Мандатная (список)'!C208&amp;CHAR(10)&amp;'Мандатная (список)'!C209&amp;CHAR(10)&amp;'Мандатная (список)'!C210&amp;CHAR(10)&amp;'Мандатная (список)'!C211&amp;CHAR(10)&amp;'Мандатная (список)'!C212&amp;CHAR(10)&amp;'Мандатная (список)'!C213</f>
        <v>Гунько Вячеслав Николаевич
</v>
      </c>
      <c r="D208" s="111" t="str">
        <f>'Мандатная (список)'!D208&amp;CHAR(10)&amp;'Мандатная (список)'!D209&amp;CHAR(10)&amp;'Мандатная (список)'!D210&amp;CHAR(10)&amp;'Мандатная (список)'!D211&amp;CHAR(10)&amp;'Мандатная (список)'!D212&amp;CHAR(10)&amp;'Мандатная (список)'!D213</f>
        <v>1974
</v>
      </c>
      <c r="E208" s="111" t="str">
        <f>'Мандатная (список)'!E208&amp;CHAR(10)&amp;'Мандатная (список)'!E209&amp;CHAR(10)&amp;'Мандатная (список)'!E210&amp;CHAR(10)&amp;'Мандатная (список)'!E211&amp;CHAR(10)&amp;'Мандатная (список)'!E212&amp;CHAR(10)&amp;'Мандатная (список)'!E213</f>
        <v>б/р
</v>
      </c>
      <c r="F208" s="111" t="str">
        <f>'Мандатная (список)'!F208&amp;CHAR(10)&amp;'Мандатная (список)'!F209&amp;CHAR(10)&amp;'Мандатная (список)'!F210&amp;CHAR(10)&amp;'Мандатная (список)'!F211&amp;CHAR(10)&amp;'Мандатная (список)'!F212&amp;CHAR(10)&amp;'Мандатная (список)'!F213</f>
        <v>
</v>
      </c>
    </row>
    <row r="209" spans="1:6" ht="12.75">
      <c r="A209" s="112"/>
      <c r="B209" s="114"/>
      <c r="C209" s="116"/>
      <c r="D209" s="112"/>
      <c r="E209" s="112"/>
      <c r="F209" s="112"/>
    </row>
    <row r="210" spans="1:6" ht="12.75">
      <c r="A210" s="112"/>
      <c r="B210" s="114"/>
      <c r="C210" s="116"/>
      <c r="D210" s="112"/>
      <c r="E210" s="112"/>
      <c r="F210" s="112"/>
    </row>
    <row r="211" spans="1:6" ht="12.75">
      <c r="A211" s="112"/>
      <c r="B211" s="114"/>
      <c r="C211" s="116"/>
      <c r="D211" s="112"/>
      <c r="E211" s="112"/>
      <c r="F211" s="112"/>
    </row>
    <row r="212" spans="1:6" ht="12.75">
      <c r="A212" s="112"/>
      <c r="B212" s="114"/>
      <c r="C212" s="116"/>
      <c r="D212" s="112"/>
      <c r="E212" s="112"/>
      <c r="F212" s="112"/>
    </row>
    <row r="213" spans="1:6" ht="12.75">
      <c r="A213" s="112"/>
      <c r="B213" s="115"/>
      <c r="C213" s="117"/>
      <c r="D213" s="112"/>
      <c r="E213" s="112"/>
      <c r="F213" s="112"/>
    </row>
    <row r="214" spans="1:6" ht="12.75" customHeight="1">
      <c r="A214" s="111">
        <f>'Мандатная (список)'!A214</f>
        <v>0</v>
      </c>
      <c r="B214" s="113" t="str">
        <f>'Мандатная (список)'!B214&amp;CHAR(10)&amp;'Мандатная (список)'!B215&amp;CHAR(10)&amp;'Мандатная (список)'!B216&amp;CHAR(10)&amp;'Мандатная (список)'!B217&amp;CHAR(10)&amp;'Мандатная (список)'!B218&amp;CHAR(10)&amp;'Мандатная (список)'!B219</f>
        <v>"Скат"
г. Бийск
</v>
      </c>
      <c r="C214" s="113" t="str">
        <f>'Мандатная (список)'!C214&amp;CHAR(10)&amp;'Мандатная (список)'!C215&amp;CHAR(10)&amp;'Мандатная (список)'!C216&amp;CHAR(10)&amp;'Мандатная (список)'!C217&amp;CHAR(10)&amp;'Мандатная (список)'!C218&amp;CHAR(10)&amp;'Мандатная (список)'!C219</f>
        <v>Яшков Евгений Валерьевич
</v>
      </c>
      <c r="D214" s="111" t="str">
        <f>'Мандатная (список)'!D214&amp;CHAR(10)&amp;'Мандатная (список)'!D215&amp;CHAR(10)&amp;'Мандатная (список)'!D216&amp;CHAR(10)&amp;'Мандатная (список)'!D217&amp;CHAR(10)&amp;'Мандатная (список)'!D218&amp;CHAR(10)&amp;'Мандатная (список)'!D219</f>
        <v>1968
</v>
      </c>
      <c r="E214" s="111" t="str">
        <f>'Мандатная (список)'!E214&amp;CHAR(10)&amp;'Мандатная (список)'!E215&amp;CHAR(10)&amp;'Мандатная (список)'!E216&amp;CHAR(10)&amp;'Мандатная (список)'!E217&amp;CHAR(10)&amp;'Мандатная (список)'!E218&amp;CHAR(10)&amp;'Мандатная (список)'!E219</f>
        <v>б/р
</v>
      </c>
      <c r="F214" s="111" t="str">
        <f>'Мандатная (список)'!F214&amp;CHAR(10)&amp;'Мандатная (список)'!F215&amp;CHAR(10)&amp;'Мандатная (список)'!F216&amp;CHAR(10)&amp;'Мандатная (список)'!F217&amp;CHAR(10)&amp;'Мандатная (список)'!F218&amp;CHAR(10)&amp;'Мандатная (список)'!F219</f>
        <v>
</v>
      </c>
    </row>
    <row r="215" spans="1:6" ht="12.75">
      <c r="A215" s="112"/>
      <c r="B215" s="114"/>
      <c r="C215" s="116"/>
      <c r="D215" s="112"/>
      <c r="E215" s="112"/>
      <c r="F215" s="112"/>
    </row>
    <row r="216" spans="1:6" ht="12.75">
      <c r="A216" s="112"/>
      <c r="B216" s="114"/>
      <c r="C216" s="116"/>
      <c r="D216" s="112"/>
      <c r="E216" s="112"/>
      <c r="F216" s="112"/>
    </row>
    <row r="217" spans="1:6" ht="12.75">
      <c r="A217" s="112"/>
      <c r="B217" s="114"/>
      <c r="C217" s="116"/>
      <c r="D217" s="112"/>
      <c r="E217" s="112"/>
      <c r="F217" s="112"/>
    </row>
    <row r="218" spans="1:6" ht="12.75">
      <c r="A218" s="112"/>
      <c r="B218" s="114"/>
      <c r="C218" s="116"/>
      <c r="D218" s="112"/>
      <c r="E218" s="112"/>
      <c r="F218" s="112"/>
    </row>
    <row r="219" spans="1:6" ht="12.75">
      <c r="A219" s="112"/>
      <c r="B219" s="115"/>
      <c r="C219" s="117"/>
      <c r="D219" s="112"/>
      <c r="E219" s="112"/>
      <c r="F219" s="112"/>
    </row>
    <row r="220" spans="1:6" ht="12.75" customHeight="1">
      <c r="A220" s="111">
        <f>'Мандатная (список)'!A220</f>
        <v>0</v>
      </c>
      <c r="B220" s="113" t="str">
        <f>'Мандатная (список)'!B220&amp;CHAR(10)&amp;'Мандатная (список)'!B221&amp;CHAR(10)&amp;'Мандатная (список)'!B222&amp;CHAR(10)&amp;'Мандатная (список)'!B223&amp;CHAR(10)&amp;'Мандатная (список)'!B224&amp;CHAR(10)&amp;'Мандатная (список)'!B225</f>
        <v>СФГС НСО
г. Новосибирск
</v>
      </c>
      <c r="C220" s="113" t="str">
        <f>'Мандатная (список)'!C220&amp;CHAR(10)&amp;'Мандатная (список)'!C221&amp;CHAR(10)&amp;'Мандатная (список)'!C222&amp;CHAR(10)&amp;'Мандатная (список)'!C223&amp;CHAR(10)&amp;'Мандатная (список)'!C224&amp;CHAR(10)&amp;'Мандатная (список)'!C225</f>
        <v>Коротенко Алексей Николаевич
</v>
      </c>
      <c r="D220" s="111" t="str">
        <f>'Мандатная (список)'!D220&amp;CHAR(10)&amp;'Мандатная (список)'!D221&amp;CHAR(10)&amp;'Мандатная (список)'!D222&amp;CHAR(10)&amp;'Мандатная (список)'!D223&amp;CHAR(10)&amp;'Мандатная (список)'!D224&amp;CHAR(10)&amp;'Мандатная (список)'!D225</f>
        <v>1979
</v>
      </c>
      <c r="E220" s="111" t="str">
        <f>'Мандатная (список)'!E220&amp;CHAR(10)&amp;'Мандатная (список)'!E221&amp;CHAR(10)&amp;'Мандатная (список)'!E222&amp;CHAR(10)&amp;'Мандатная (список)'!E223&amp;CHAR(10)&amp;'Мандатная (список)'!E224&amp;CHAR(10)&amp;'Мандатная (список)'!E225</f>
        <v>1
</v>
      </c>
      <c r="F220" s="111" t="str">
        <f>'Мандатная (список)'!F220&amp;CHAR(10)&amp;'Мандатная (список)'!F221&amp;CHAR(10)&amp;'Мандатная (список)'!F222&amp;CHAR(10)&amp;'Мандатная (список)'!F223&amp;CHAR(10)&amp;'Мандатная (список)'!F224&amp;CHAR(10)&amp;'Мандатная (список)'!F225</f>
        <v>
</v>
      </c>
    </row>
    <row r="221" spans="1:6" ht="12.75">
      <c r="A221" s="112"/>
      <c r="B221" s="114"/>
      <c r="C221" s="116"/>
      <c r="D221" s="112"/>
      <c r="E221" s="112"/>
      <c r="F221" s="112"/>
    </row>
    <row r="222" spans="1:6" ht="12.75">
      <c r="A222" s="112"/>
      <c r="B222" s="114"/>
      <c r="C222" s="116"/>
      <c r="D222" s="112"/>
      <c r="E222" s="112"/>
      <c r="F222" s="112"/>
    </row>
    <row r="223" spans="1:6" ht="12.75">
      <c r="A223" s="112"/>
      <c r="B223" s="114"/>
      <c r="C223" s="116"/>
      <c r="D223" s="112"/>
      <c r="E223" s="112"/>
      <c r="F223" s="112"/>
    </row>
    <row r="224" spans="1:6" ht="12.75">
      <c r="A224" s="112"/>
      <c r="B224" s="114"/>
      <c r="C224" s="116"/>
      <c r="D224" s="112"/>
      <c r="E224" s="112"/>
      <c r="F224" s="112"/>
    </row>
    <row r="225" spans="1:6" ht="12.75">
      <c r="A225" s="112"/>
      <c r="B225" s="115"/>
      <c r="C225" s="117"/>
      <c r="D225" s="112"/>
      <c r="E225" s="112"/>
      <c r="F225" s="112"/>
    </row>
    <row r="226" spans="1:6" ht="12.75" customHeight="1">
      <c r="A226" s="111">
        <f>'Мандатная (список)'!A226</f>
        <v>2</v>
      </c>
      <c r="B226" s="113" t="str">
        <f>'Мандатная (список)'!B226&amp;CHAR(10)&amp;'Мандатная (список)'!B227&amp;CHAR(10)&amp;'Мандатная (список)'!B228&amp;CHAR(10)&amp;'Мандатная (список)'!B229&amp;CHAR(10)&amp;'Мандатная (список)'!B230&amp;CHAR(10)&amp;'Мандатная (список)'!B231</f>
        <v>"Молодость"
г. Горно-Алтайск
</v>
      </c>
      <c r="C226" s="113" t="str">
        <f>'Мандатная (список)'!C226&amp;CHAR(10)&amp;'Мандатная (список)'!C227&amp;CHAR(10)&amp;'Мандатная (список)'!C228&amp;CHAR(10)&amp;'Мандатная (список)'!C229&amp;CHAR(10)&amp;'Мандатная (список)'!C230&amp;CHAR(10)&amp;'Мандатная (список)'!C231</f>
        <v>Калинин Михаил Викторович
Алабин Иван Витальевич
</v>
      </c>
      <c r="D226" s="111" t="str">
        <f>'Мандатная (список)'!D226&amp;CHAR(10)&amp;'Мандатная (список)'!D227&amp;CHAR(10)&amp;'Мандатная (список)'!D228&amp;CHAR(10)&amp;'Мандатная (список)'!D229&amp;CHAR(10)&amp;'Мандатная (список)'!D230&amp;CHAR(10)&amp;'Мандатная (список)'!D231</f>
        <v>1977
1982
</v>
      </c>
      <c r="E226" s="111" t="str">
        <f>'Мандатная (список)'!E226&amp;CHAR(10)&amp;'Мандатная (список)'!E227&amp;CHAR(10)&amp;'Мандатная (список)'!E228&amp;CHAR(10)&amp;'Мандатная (список)'!E229&amp;CHAR(10)&amp;'Мандатная (список)'!E230&amp;CHAR(10)&amp;'Мандатная (список)'!E231</f>
        <v>
</v>
      </c>
      <c r="F226" s="111" t="str">
        <f>'Мандатная (список)'!F226&amp;CHAR(10)&amp;'Мандатная (список)'!F227&amp;CHAR(10)&amp;'Мандатная (список)'!F228&amp;CHAR(10)&amp;'Мандатная (список)'!F229&amp;CHAR(10)&amp;'Мандатная (список)'!F230&amp;CHAR(10)&amp;'Мандатная (список)'!F231</f>
        <v>
</v>
      </c>
    </row>
    <row r="227" spans="1:6" ht="12.75">
      <c r="A227" s="112"/>
      <c r="B227" s="114"/>
      <c r="C227" s="116"/>
      <c r="D227" s="112"/>
      <c r="E227" s="112"/>
      <c r="F227" s="112"/>
    </row>
    <row r="228" spans="1:6" ht="12.75">
      <c r="A228" s="112"/>
      <c r="B228" s="114"/>
      <c r="C228" s="116"/>
      <c r="D228" s="112"/>
      <c r="E228" s="112"/>
      <c r="F228" s="112"/>
    </row>
    <row r="229" spans="1:6" ht="12.75">
      <c r="A229" s="112"/>
      <c r="B229" s="114"/>
      <c r="C229" s="116"/>
      <c r="D229" s="112"/>
      <c r="E229" s="112"/>
      <c r="F229" s="112"/>
    </row>
    <row r="230" spans="1:6" ht="12.75">
      <c r="A230" s="112"/>
      <c r="B230" s="114"/>
      <c r="C230" s="116"/>
      <c r="D230" s="112"/>
      <c r="E230" s="112"/>
      <c r="F230" s="112"/>
    </row>
    <row r="231" spans="1:6" ht="12.75">
      <c r="A231" s="112"/>
      <c r="B231" s="115"/>
      <c r="C231" s="117"/>
      <c r="D231" s="112"/>
      <c r="E231" s="112"/>
      <c r="F231" s="112"/>
    </row>
    <row r="232" spans="1:6" ht="12.75" customHeight="1">
      <c r="A232" s="111">
        <f>'Мандатная (список)'!A232</f>
        <v>9</v>
      </c>
      <c r="B232" s="113" t="str">
        <f>'Мандатная (список)'!B232&amp;CHAR(10)&amp;'Мандатная (список)'!B233&amp;CHAR(10)&amp;'Мандатная (список)'!B234&amp;CHAR(10)&amp;'Мандатная (список)'!B235&amp;CHAR(10)&amp;'Мандатная (список)'!B236&amp;CHAR(10)&amp;'Мандатная (список)'!B237</f>
        <v>"Ориентировщики"
г. Барнаул
</v>
      </c>
      <c r="C232" s="113" t="str">
        <f>'Мандатная (список)'!C232&amp;CHAR(10)&amp;'Мандатная (список)'!C233&amp;CHAR(10)&amp;'Мандатная (список)'!C234&amp;CHAR(10)&amp;'Мандатная (список)'!C235&amp;CHAR(10)&amp;'Мандатная (список)'!C236&amp;CHAR(10)&amp;'Мандатная (список)'!C237</f>
        <v>Биточкин Иван Борисович
Аносов Вячеслав Андреевич
</v>
      </c>
      <c r="D232" s="111" t="str">
        <f>'Мандатная (список)'!D232&amp;CHAR(10)&amp;'Мандатная (список)'!D233&amp;CHAR(10)&amp;'Мандатная (список)'!D234&amp;CHAR(10)&amp;'Мандатная (список)'!D235&amp;CHAR(10)&amp;'Мандатная (список)'!D236&amp;CHAR(10)&amp;'Мандатная (список)'!D237</f>
        <v>1981
1989
</v>
      </c>
      <c r="E232" s="111" t="str">
        <f>'Мандатная (список)'!E232&amp;CHAR(10)&amp;'Мандатная (список)'!E233&amp;CHAR(10)&amp;'Мандатная (список)'!E234&amp;CHAR(10)&amp;'Мандатная (список)'!E235&amp;CHAR(10)&amp;'Мандатная (список)'!E236&amp;CHAR(10)&amp;'Мандатная (список)'!E237</f>
        <v>б/р
б/р
</v>
      </c>
      <c r="F232" s="111" t="str">
        <f>'Мандатная (список)'!F232&amp;CHAR(10)&amp;'Мандатная (список)'!F233&amp;CHAR(10)&amp;'Мандатная (список)'!F234&amp;CHAR(10)&amp;'Мандатная (список)'!F235&amp;CHAR(10)&amp;'Мандатная (список)'!F236&amp;CHAR(10)&amp;'Мандатная (список)'!F237</f>
        <v>
</v>
      </c>
    </row>
    <row r="233" spans="1:6" ht="12.75">
      <c r="A233" s="112"/>
      <c r="B233" s="114"/>
      <c r="C233" s="116"/>
      <c r="D233" s="112"/>
      <c r="E233" s="112"/>
      <c r="F233" s="112"/>
    </row>
    <row r="234" spans="1:6" ht="12.75">
      <c r="A234" s="112"/>
      <c r="B234" s="114"/>
      <c r="C234" s="116"/>
      <c r="D234" s="112"/>
      <c r="E234" s="112"/>
      <c r="F234" s="112"/>
    </row>
    <row r="235" spans="1:6" ht="12.75">
      <c r="A235" s="112"/>
      <c r="B235" s="114"/>
      <c r="C235" s="116"/>
      <c r="D235" s="112"/>
      <c r="E235" s="112"/>
      <c r="F235" s="112"/>
    </row>
    <row r="236" spans="1:6" ht="12.75">
      <c r="A236" s="112"/>
      <c r="B236" s="114"/>
      <c r="C236" s="116"/>
      <c r="D236" s="112"/>
      <c r="E236" s="112"/>
      <c r="F236" s="112"/>
    </row>
    <row r="237" spans="1:6" ht="12.75">
      <c r="A237" s="112"/>
      <c r="B237" s="115"/>
      <c r="C237" s="117"/>
      <c r="D237" s="112"/>
      <c r="E237" s="112"/>
      <c r="F237" s="112"/>
    </row>
    <row r="238" spans="1:6" ht="12.75" customHeight="1">
      <c r="A238" s="111">
        <f>'Мандатная (список)'!A238</f>
        <v>29</v>
      </c>
      <c r="B238" s="113" t="str">
        <f>'Мандатная (список)'!B238&amp;CHAR(10)&amp;'Мандатная (список)'!B239&amp;CHAR(10)&amp;'Мандатная (список)'!B240&amp;CHAR(10)&amp;'Мандатная (список)'!B241&amp;CHAR(10)&amp;'Мандатная (список)'!B242&amp;CHAR(10)&amp;'Мандатная (список)'!B243</f>
        <v>"Ориентировщики"
г. Горно-Алтайск
</v>
      </c>
      <c r="C238" s="113" t="str">
        <f>'Мандатная (список)'!C238&amp;CHAR(10)&amp;'Мандатная (список)'!C239&amp;CHAR(10)&amp;'Мандатная (список)'!C240&amp;CHAR(10)&amp;'Мандатная (список)'!C241&amp;CHAR(10)&amp;'Мандатная (список)'!C242&amp;CHAR(10)&amp;'Мандатная (список)'!C243</f>
        <v>Биточкин Иван Борисович
</v>
      </c>
      <c r="D238" s="111" t="str">
        <f>'Мандатная (список)'!D238&amp;CHAR(10)&amp;'Мандатная (список)'!D239&amp;CHAR(10)&amp;'Мандатная (список)'!D240&amp;CHAR(10)&amp;'Мандатная (список)'!D241&amp;CHAR(10)&amp;'Мандатная (список)'!D242&amp;CHAR(10)&amp;'Мандатная (список)'!D243</f>
        <v>1979
</v>
      </c>
      <c r="E238" s="111" t="str">
        <f>'Мандатная (список)'!E238&amp;CHAR(10)&amp;'Мандатная (список)'!E239&amp;CHAR(10)&amp;'Мандатная (список)'!E240&amp;CHAR(10)&amp;'Мандатная (список)'!E241&amp;CHAR(10)&amp;'Мандатная (список)'!E242&amp;CHAR(10)&amp;'Мандатная (список)'!E243</f>
        <v>б/р
</v>
      </c>
      <c r="F238" s="111" t="str">
        <f>'Мандатная (список)'!F238&amp;CHAR(10)&amp;'Мандатная (список)'!F239&amp;CHAR(10)&amp;'Мандатная (список)'!F240&amp;CHAR(10)&amp;'Мандатная (список)'!F241&amp;CHAR(10)&amp;'Мандатная (список)'!F242&amp;CHAR(10)&amp;'Мандатная (список)'!F243</f>
        <v>
</v>
      </c>
    </row>
    <row r="239" spans="1:6" ht="12.75">
      <c r="A239" s="112"/>
      <c r="B239" s="114"/>
      <c r="C239" s="116"/>
      <c r="D239" s="112"/>
      <c r="E239" s="112"/>
      <c r="F239" s="112"/>
    </row>
    <row r="240" spans="1:6" ht="12.75">
      <c r="A240" s="112"/>
      <c r="B240" s="114"/>
      <c r="C240" s="116"/>
      <c r="D240" s="112"/>
      <c r="E240" s="112"/>
      <c r="F240" s="112"/>
    </row>
    <row r="241" spans="1:6" ht="12.75">
      <c r="A241" s="112"/>
      <c r="B241" s="114"/>
      <c r="C241" s="116"/>
      <c r="D241" s="112"/>
      <c r="E241" s="112"/>
      <c r="F241" s="112"/>
    </row>
    <row r="242" spans="1:6" ht="12.75">
      <c r="A242" s="112"/>
      <c r="B242" s="114"/>
      <c r="C242" s="116"/>
      <c r="D242" s="112"/>
      <c r="E242" s="112"/>
      <c r="F242" s="112"/>
    </row>
    <row r="243" spans="1:6" ht="12.75">
      <c r="A243" s="112"/>
      <c r="B243" s="115"/>
      <c r="C243" s="117"/>
      <c r="D243" s="112"/>
      <c r="E243" s="112"/>
      <c r="F243" s="112"/>
    </row>
    <row r="244" spans="1:6" ht="12.75" customHeight="1">
      <c r="A244" s="111">
        <f>'Мандатная (список)'!A244</f>
        <v>0</v>
      </c>
      <c r="B244" s="113" t="str">
        <f>'Мандатная (список)'!B244&amp;CHAR(10)&amp;'Мандатная (список)'!B245&amp;CHAR(10)&amp;'Мандатная (список)'!B246&amp;CHAR(10)&amp;'Мандатная (список)'!B247&amp;CHAR(10)&amp;'Мандатная (список)'!B248&amp;CHAR(10)&amp;'Мандатная (список)'!B249</f>
        <v>"Алые паруса"
г. Барнаул
</v>
      </c>
      <c r="C244" s="113" t="str">
        <f>'Мандатная (список)'!C244&amp;CHAR(10)&amp;'Мандатная (список)'!C245&amp;CHAR(10)&amp;'Мандатная (список)'!C246&amp;CHAR(10)&amp;'Мандатная (список)'!C247&amp;CHAR(10)&amp;'Мандатная (список)'!C248&amp;CHAR(10)&amp;'Мандатная (список)'!C249</f>
        <v>Князькова Виктория Викторовна
Суворова Ксения Викторовна
Беломытцева Евгения Михайловна
Маслова Анастасия Олеговна
</v>
      </c>
      <c r="D244" s="111" t="str">
        <f>'Мандатная (список)'!D244&amp;CHAR(10)&amp;'Мандатная (список)'!D245&amp;CHAR(10)&amp;'Мандатная (список)'!D246&amp;CHAR(10)&amp;'Мандатная (список)'!D247&amp;CHAR(10)&amp;'Мандатная (список)'!D248&amp;CHAR(10)&amp;'Мандатная (список)'!D249</f>
        <v>2004
2006
2007
2003
</v>
      </c>
      <c r="E244" s="111" t="str">
        <f>'Мандатная (список)'!E244&amp;CHAR(10)&amp;'Мандатная (список)'!E245&amp;CHAR(10)&amp;'Мандатная (список)'!E246&amp;CHAR(10)&amp;'Мандатная (список)'!E247&amp;CHAR(10)&amp;'Мандатная (список)'!E248&amp;CHAR(10)&amp;'Мандатная (список)'!E249</f>
        <v>1
3
3
б/р
</v>
      </c>
      <c r="F244" s="111" t="str">
        <f>'Мандатная (список)'!F244&amp;CHAR(10)&amp;'Мандатная (список)'!F245&amp;CHAR(10)&amp;'Мандатная (список)'!F246&amp;CHAR(10)&amp;'Мандатная (список)'!F247&amp;CHAR(10)&amp;'Мандатная (список)'!F248&amp;CHAR(10)&amp;'Мандатная (список)'!F249</f>
        <v>
</v>
      </c>
    </row>
    <row r="245" spans="1:6" ht="12.75">
      <c r="A245" s="112"/>
      <c r="B245" s="114"/>
      <c r="C245" s="116"/>
      <c r="D245" s="112"/>
      <c r="E245" s="112"/>
      <c r="F245" s="112"/>
    </row>
    <row r="246" spans="1:6" ht="12.75">
      <c r="A246" s="112"/>
      <c r="B246" s="114"/>
      <c r="C246" s="116"/>
      <c r="D246" s="112"/>
      <c r="E246" s="112"/>
      <c r="F246" s="112"/>
    </row>
    <row r="247" spans="1:6" ht="12.75">
      <c r="A247" s="112"/>
      <c r="B247" s="114"/>
      <c r="C247" s="116"/>
      <c r="D247" s="112"/>
      <c r="E247" s="112"/>
      <c r="F247" s="112"/>
    </row>
    <row r="248" spans="1:6" ht="12.75">
      <c r="A248" s="112"/>
      <c r="B248" s="114"/>
      <c r="C248" s="116"/>
      <c r="D248" s="112"/>
      <c r="E248" s="112"/>
      <c r="F248" s="112"/>
    </row>
    <row r="249" spans="1:6" ht="12.75">
      <c r="A249" s="112"/>
      <c r="B249" s="115"/>
      <c r="C249" s="117"/>
      <c r="D249" s="112"/>
      <c r="E249" s="112"/>
      <c r="F249" s="112"/>
    </row>
    <row r="250" spans="1:6" ht="12.75" customHeight="1">
      <c r="A250" s="111">
        <f>'Мандатная (список)'!A250</f>
        <v>0</v>
      </c>
      <c r="B250" s="113" t="str">
        <f>'Мандатная (список)'!B250&amp;CHAR(10)&amp;'Мандатная (список)'!B251&amp;CHAR(10)&amp;'Мандатная (список)'!B252&amp;CHAR(10)&amp;'Мандатная (список)'!B253&amp;CHAR(10)&amp;'Мандатная (список)'!B254&amp;CHAR(10)&amp;'Мандатная (список)'!B255</f>
        <v>"Алые паруса"
г. Барнаул
</v>
      </c>
      <c r="C250" s="113" t="str">
        <f>'Мандатная (список)'!C250&amp;CHAR(10)&amp;'Мандатная (список)'!C251&amp;CHAR(10)&amp;'Мандатная (список)'!C252&amp;CHAR(10)&amp;'Мандатная (список)'!C253&amp;CHAR(10)&amp;'Мандатная (список)'!C254&amp;CHAR(10)&amp;'Мандатная (список)'!C255</f>
        <v>Князькова Виктория Викторовна
</v>
      </c>
      <c r="D250" s="111" t="str">
        <f>'Мандатная (список)'!D250&amp;CHAR(10)&amp;'Мандатная (список)'!D251&amp;CHAR(10)&amp;'Мандатная (список)'!D252&amp;CHAR(10)&amp;'Мандатная (список)'!D253&amp;CHAR(10)&amp;'Мандатная (список)'!D254&amp;CHAR(10)&amp;'Мандатная (список)'!D255</f>
        <v>2004
</v>
      </c>
      <c r="E250" s="111" t="str">
        <f>'Мандатная (список)'!E250&amp;CHAR(10)&amp;'Мандатная (список)'!E251&amp;CHAR(10)&amp;'Мандатная (список)'!E252&amp;CHAR(10)&amp;'Мандатная (список)'!E253&amp;CHAR(10)&amp;'Мандатная (список)'!E254&amp;CHAR(10)&amp;'Мандатная (список)'!E255</f>
        <v>1
</v>
      </c>
      <c r="F250" s="111" t="str">
        <f>'Мандатная (список)'!F250&amp;CHAR(10)&amp;'Мандатная (список)'!F251&amp;CHAR(10)&amp;'Мандатная (список)'!F252&amp;CHAR(10)&amp;'Мандатная (список)'!F253&amp;CHAR(10)&amp;'Мандатная (список)'!F254&amp;CHAR(10)&amp;'Мандатная (список)'!F255</f>
        <v>
</v>
      </c>
    </row>
    <row r="251" spans="1:6" ht="12.75">
      <c r="A251" s="112"/>
      <c r="B251" s="114"/>
      <c r="C251" s="116"/>
      <c r="D251" s="112"/>
      <c r="E251" s="112"/>
      <c r="F251" s="112"/>
    </row>
    <row r="252" spans="1:6" ht="12.75">
      <c r="A252" s="112"/>
      <c r="B252" s="114"/>
      <c r="C252" s="116"/>
      <c r="D252" s="112"/>
      <c r="E252" s="112"/>
      <c r="F252" s="112"/>
    </row>
    <row r="253" spans="1:6" ht="12.75">
      <c r="A253" s="112"/>
      <c r="B253" s="114"/>
      <c r="C253" s="116"/>
      <c r="D253" s="112"/>
      <c r="E253" s="112"/>
      <c r="F253" s="112"/>
    </row>
    <row r="254" spans="1:6" ht="12.75">
      <c r="A254" s="112"/>
      <c r="B254" s="114"/>
      <c r="C254" s="116"/>
      <c r="D254" s="112"/>
      <c r="E254" s="112"/>
      <c r="F254" s="112"/>
    </row>
    <row r="255" spans="1:6" ht="12.75">
      <c r="A255" s="112"/>
      <c r="B255" s="115"/>
      <c r="C255" s="117"/>
      <c r="D255" s="112"/>
      <c r="E255" s="112"/>
      <c r="F255" s="112"/>
    </row>
    <row r="256" spans="1:6" ht="12.75" customHeight="1">
      <c r="A256" s="111">
        <f>'Мандатная (список)'!A256</f>
        <v>0</v>
      </c>
      <c r="B256" s="113" t="str">
        <f>'Мандатная (список)'!B256&amp;CHAR(10)&amp;'Мандатная (список)'!B257&amp;CHAR(10)&amp;'Мандатная (список)'!B258&amp;CHAR(10)&amp;'Мандатная (список)'!B259&amp;CHAR(10)&amp;'Мандатная (список)'!B260&amp;CHAR(10)&amp;'Мандатная (список)'!B261</f>
        <v>АКПТиБ
г. Бийск
</v>
      </c>
      <c r="C256" s="113" t="str">
        <f>'Мандатная (список)'!C256&amp;CHAR(10)&amp;'Мандатная (список)'!C257&amp;CHAR(10)&amp;'Мандатная (список)'!C258&amp;CHAR(10)&amp;'Мандатная (список)'!C259&amp;CHAR(10)&amp;'Мандатная (список)'!C260&amp;CHAR(10)&amp;'Мандатная (список)'!C261</f>
        <v>Сторожилов Евгений Евгеньевич
Миллер Иван Андреевич
Наумов Клим Константинович
Матвеев Даниил Сергеевич
</v>
      </c>
      <c r="D256" s="111" t="str">
        <f>'Мандатная (список)'!D256&amp;CHAR(10)&amp;'Мандатная (список)'!D257&amp;CHAR(10)&amp;'Мандатная (список)'!D258&amp;CHAR(10)&amp;'Мандатная (список)'!D259&amp;CHAR(10)&amp;'Мандатная (список)'!D260&amp;CHAR(10)&amp;'Мандатная (список)'!D261</f>
        <v>1998
1998
1999
1998
</v>
      </c>
      <c r="E256" s="111" t="str">
        <f>'Мандатная (список)'!E256&amp;CHAR(10)&amp;'Мандатная (список)'!E257&amp;CHAR(10)&amp;'Мандатная (список)'!E258&amp;CHAR(10)&amp;'Мандатная (список)'!E259&amp;CHAR(10)&amp;'Мандатная (список)'!E260&amp;CHAR(10)&amp;'Мандатная (список)'!E261</f>
        <v>б/р
б/р
б/р
б/р
</v>
      </c>
      <c r="F256" s="111" t="str">
        <f>'Мандатная (список)'!F256&amp;CHAR(10)&amp;'Мандатная (список)'!F257&amp;CHAR(10)&amp;'Мандатная (список)'!F258&amp;CHAR(10)&amp;'Мандатная (список)'!F259&amp;CHAR(10)&amp;'Мандатная (список)'!F260&amp;CHAR(10)&amp;'Мандатная (список)'!F261</f>
        <v>
</v>
      </c>
    </row>
    <row r="257" spans="1:6" ht="12.75">
      <c r="A257" s="112"/>
      <c r="B257" s="114"/>
      <c r="C257" s="116"/>
      <c r="D257" s="112"/>
      <c r="E257" s="112"/>
      <c r="F257" s="112"/>
    </row>
    <row r="258" spans="1:6" ht="12.75">
      <c r="A258" s="112"/>
      <c r="B258" s="114"/>
      <c r="C258" s="116"/>
      <c r="D258" s="112"/>
      <c r="E258" s="112"/>
      <c r="F258" s="112"/>
    </row>
    <row r="259" spans="1:6" ht="12.75">
      <c r="A259" s="112"/>
      <c r="B259" s="114"/>
      <c r="C259" s="116"/>
      <c r="D259" s="112"/>
      <c r="E259" s="112"/>
      <c r="F259" s="112"/>
    </row>
    <row r="260" spans="1:6" ht="12.75">
      <c r="A260" s="112"/>
      <c r="B260" s="114"/>
      <c r="C260" s="116"/>
      <c r="D260" s="112"/>
      <c r="E260" s="112"/>
      <c r="F260" s="112"/>
    </row>
    <row r="261" spans="1:6" ht="12.75">
      <c r="A261" s="112"/>
      <c r="B261" s="115"/>
      <c r="C261" s="117"/>
      <c r="D261" s="112"/>
      <c r="E261" s="112"/>
      <c r="F261" s="112"/>
    </row>
    <row r="262" spans="1:6" ht="12.75" customHeight="1">
      <c r="A262" s="111">
        <f>'Мандатная (список)'!A262</f>
        <v>0</v>
      </c>
      <c r="B262" s="113" t="str">
        <f>'Мандатная (список)'!B262&amp;CHAR(10)&amp;'Мандатная (список)'!B263&amp;CHAR(10)&amp;'Мандатная (список)'!B264&amp;CHAR(10)&amp;'Мандатная (список)'!B265&amp;CHAR(10)&amp;'Мандатная (список)'!B266&amp;CHAR(10)&amp;'Мандатная (список)'!B267</f>
        <v>АКПТиБ
г. Бийск
</v>
      </c>
      <c r="C262" s="113" t="str">
        <f>'Мандатная (список)'!C262&amp;CHAR(10)&amp;'Мандатная (список)'!C263&amp;CHAR(10)&amp;'Мандатная (список)'!C264&amp;CHAR(10)&amp;'Мандатная (список)'!C265&amp;CHAR(10)&amp;'Мандатная (список)'!C266&amp;CHAR(10)&amp;'Мандатная (список)'!C267</f>
        <v>Кобызева Екатерина Викторовна
Попова Татьяна Валерьевна
Дробышева Виктория Александровна
Злобина Екатерина Сергеевна
</v>
      </c>
      <c r="D262" s="111" t="str">
        <f>'Мандатная (список)'!D262&amp;CHAR(10)&amp;'Мандатная (список)'!D263&amp;CHAR(10)&amp;'Мандатная (список)'!D264&amp;CHAR(10)&amp;'Мандатная (список)'!D265&amp;CHAR(10)&amp;'Мандатная (список)'!D266&amp;CHAR(10)&amp;'Мандатная (список)'!D267</f>
        <v>1994
1998
2005
1998
</v>
      </c>
      <c r="E262" s="111" t="str">
        <f>'Мандатная (список)'!E262&amp;CHAR(10)&amp;'Мандатная (список)'!E263&amp;CHAR(10)&amp;'Мандатная (список)'!E264&amp;CHAR(10)&amp;'Мандатная (список)'!E265&amp;CHAR(10)&amp;'Мандатная (список)'!E266&amp;CHAR(10)&amp;'Мандатная (список)'!E267</f>
        <v>б/р
б/р
3юн
б/р
</v>
      </c>
      <c r="F262" s="111" t="str">
        <f>'Мандатная (список)'!F262&amp;CHAR(10)&amp;'Мандатная (список)'!F263&amp;CHAR(10)&amp;'Мандатная (список)'!F264&amp;CHAR(10)&amp;'Мандатная (список)'!F265&amp;CHAR(10)&amp;'Мандатная (список)'!F266&amp;CHAR(10)&amp;'Мандатная (список)'!F267</f>
        <v>
</v>
      </c>
    </row>
    <row r="263" spans="1:6" ht="12.75">
      <c r="A263" s="112"/>
      <c r="B263" s="114"/>
      <c r="C263" s="116"/>
      <c r="D263" s="112"/>
      <c r="E263" s="112"/>
      <c r="F263" s="112"/>
    </row>
    <row r="264" spans="1:6" ht="12.75">
      <c r="A264" s="112"/>
      <c r="B264" s="114"/>
      <c r="C264" s="116"/>
      <c r="D264" s="112"/>
      <c r="E264" s="112"/>
      <c r="F264" s="112"/>
    </row>
    <row r="265" spans="1:6" ht="12.75">
      <c r="A265" s="112"/>
      <c r="B265" s="114"/>
      <c r="C265" s="116"/>
      <c r="D265" s="112"/>
      <c r="E265" s="112"/>
      <c r="F265" s="112"/>
    </row>
    <row r="266" spans="1:6" ht="12.75">
      <c r="A266" s="112"/>
      <c r="B266" s="114"/>
      <c r="C266" s="116"/>
      <c r="D266" s="112"/>
      <c r="E266" s="112"/>
      <c r="F266" s="112"/>
    </row>
    <row r="267" spans="1:6" ht="12.75">
      <c r="A267" s="112"/>
      <c r="B267" s="115"/>
      <c r="C267" s="117"/>
      <c r="D267" s="112"/>
      <c r="E267" s="112"/>
      <c r="F267" s="112"/>
    </row>
    <row r="268" spans="1:6" ht="12.75" customHeight="1">
      <c r="A268" s="111">
        <f>'Мандатная (список)'!A268</f>
        <v>0</v>
      </c>
      <c r="B268" s="113" t="str">
        <f>'Мандатная (список)'!B268&amp;CHAR(10)&amp;'Мандатная (список)'!B269&amp;CHAR(10)&amp;'Мандатная (список)'!B270&amp;CHAR(10)&amp;'Мандатная (список)'!B271&amp;CHAR(10)&amp;'Мандатная (список)'!B272&amp;CHAR(10)&amp;'Мандатная (список)'!B273</f>
        <v>"Скат"
г. Бийск
</v>
      </c>
      <c r="C268" s="113" t="str">
        <f>'Мандатная (список)'!C268&amp;CHAR(10)&amp;'Мандатная (список)'!C269&amp;CHAR(10)&amp;'Мандатная (список)'!C270&amp;CHAR(10)&amp;'Мандатная (список)'!C271&amp;CHAR(10)&amp;'Мандатная (список)'!C272&amp;CHAR(10)&amp;'Мандатная (список)'!C273</f>
        <v>Вдовина Екатерина Алексеевна
</v>
      </c>
      <c r="D268" s="111" t="str">
        <f>'Мандатная (список)'!D268&amp;CHAR(10)&amp;'Мандатная (список)'!D269&amp;CHAR(10)&amp;'Мандатная (список)'!D270&amp;CHAR(10)&amp;'Мандатная (список)'!D271&amp;CHAR(10)&amp;'Мандатная (список)'!D272&amp;CHAR(10)&amp;'Мандатная (список)'!D273</f>
        <v>2008
</v>
      </c>
      <c r="E268" s="111" t="str">
        <f>'Мандатная (список)'!E268&amp;CHAR(10)&amp;'Мандатная (список)'!E269&amp;CHAR(10)&amp;'Мандатная (список)'!E270&amp;CHAR(10)&amp;'Мандатная (список)'!E271&amp;CHAR(10)&amp;'Мандатная (список)'!E272&amp;CHAR(10)&amp;'Мандатная (список)'!E273</f>
        <v>б/р
</v>
      </c>
      <c r="F268" s="111" t="str">
        <f>'Мандатная (список)'!F268&amp;CHAR(10)&amp;'Мандатная (список)'!F269&amp;CHAR(10)&amp;'Мандатная (список)'!F270&amp;CHAR(10)&amp;'Мандатная (список)'!F271&amp;CHAR(10)&amp;'Мандатная (список)'!F272&amp;CHAR(10)&amp;'Мандатная (список)'!F273</f>
        <v>
</v>
      </c>
    </row>
    <row r="269" spans="1:6" ht="12.75">
      <c r="A269" s="112"/>
      <c r="B269" s="114"/>
      <c r="C269" s="116"/>
      <c r="D269" s="112"/>
      <c r="E269" s="112"/>
      <c r="F269" s="112"/>
    </row>
    <row r="270" spans="1:6" ht="12.75">
      <c r="A270" s="112"/>
      <c r="B270" s="114"/>
      <c r="C270" s="116"/>
      <c r="D270" s="112"/>
      <c r="E270" s="112"/>
      <c r="F270" s="112"/>
    </row>
    <row r="271" spans="1:6" ht="12.75">
      <c r="A271" s="112"/>
      <c r="B271" s="114"/>
      <c r="C271" s="116"/>
      <c r="D271" s="112"/>
      <c r="E271" s="112"/>
      <c r="F271" s="112"/>
    </row>
    <row r="272" spans="1:6" ht="12.75">
      <c r="A272" s="112"/>
      <c r="B272" s="114"/>
      <c r="C272" s="116"/>
      <c r="D272" s="112"/>
      <c r="E272" s="112"/>
      <c r="F272" s="112"/>
    </row>
    <row r="273" spans="1:6" ht="12.75">
      <c r="A273" s="112"/>
      <c r="B273" s="115"/>
      <c r="C273" s="117"/>
      <c r="D273" s="112"/>
      <c r="E273" s="112"/>
      <c r="F273" s="112"/>
    </row>
    <row r="274" spans="1:6" ht="12.75" customHeight="1">
      <c r="A274" s="111">
        <f>'Мандатная (список)'!A274</f>
        <v>0</v>
      </c>
      <c r="B274" s="113" t="str">
        <f>'Мандатная (список)'!B274&amp;CHAR(10)&amp;'Мандатная (список)'!B275&amp;CHAR(10)&amp;'Мандатная (список)'!B276&amp;CHAR(10)&amp;'Мандатная (список)'!B277&amp;CHAR(10)&amp;'Мандатная (список)'!B278&amp;CHAR(10)&amp;'Мандатная (список)'!B279</f>
        <v>"Скат"
г. Бийск
</v>
      </c>
      <c r="C274" s="113" t="str">
        <f>'Мандатная (список)'!C274&amp;CHAR(10)&amp;'Мандатная (список)'!C275&amp;CHAR(10)&amp;'Мандатная (список)'!C276&amp;CHAR(10)&amp;'Мандатная (список)'!C277&amp;CHAR(10)&amp;'Мандатная (список)'!C278&amp;CHAR(10)&amp;'Мандатная (список)'!C279</f>
        <v>Зырянов Аким Олегович
</v>
      </c>
      <c r="D274" s="111" t="str">
        <f>'Мандатная (список)'!D274&amp;CHAR(10)&amp;'Мандатная (список)'!D275&amp;CHAR(10)&amp;'Мандатная (список)'!D276&amp;CHAR(10)&amp;'Мандатная (список)'!D277&amp;CHAR(10)&amp;'Мандатная (список)'!D278&amp;CHAR(10)&amp;'Мандатная (список)'!D279</f>
        <v>2000
</v>
      </c>
      <c r="E274" s="111" t="str">
        <f>'Мандатная (список)'!E274&amp;CHAR(10)&amp;'Мандатная (список)'!E275&amp;CHAR(10)&amp;'Мандатная (список)'!E276&amp;CHAR(10)&amp;'Мандатная (список)'!E277&amp;CHAR(10)&amp;'Мандатная (список)'!E278&amp;CHAR(10)&amp;'Мандатная (список)'!E279</f>
        <v>б/р
</v>
      </c>
      <c r="F274" s="111" t="str">
        <f>'Мандатная (список)'!F274&amp;CHAR(10)&amp;'Мандатная (список)'!F275&amp;CHAR(10)&amp;'Мандатная (список)'!F276&amp;CHAR(10)&amp;'Мандатная (список)'!F277&amp;CHAR(10)&amp;'Мандатная (список)'!F278&amp;CHAR(10)&amp;'Мандатная (список)'!F279</f>
        <v>
</v>
      </c>
    </row>
    <row r="275" spans="1:6" ht="12.75">
      <c r="A275" s="112"/>
      <c r="B275" s="114"/>
      <c r="C275" s="116"/>
      <c r="D275" s="112"/>
      <c r="E275" s="112"/>
      <c r="F275" s="112"/>
    </row>
    <row r="276" spans="1:6" ht="12.75">
      <c r="A276" s="112"/>
      <c r="B276" s="114"/>
      <c r="C276" s="116"/>
      <c r="D276" s="112"/>
      <c r="E276" s="112"/>
      <c r="F276" s="112"/>
    </row>
    <row r="277" spans="1:6" ht="12.75">
      <c r="A277" s="112"/>
      <c r="B277" s="114"/>
      <c r="C277" s="116"/>
      <c r="D277" s="112"/>
      <c r="E277" s="112"/>
      <c r="F277" s="112"/>
    </row>
    <row r="278" spans="1:6" ht="12.75">
      <c r="A278" s="112"/>
      <c r="B278" s="114"/>
      <c r="C278" s="116"/>
      <c r="D278" s="112"/>
      <c r="E278" s="112"/>
      <c r="F278" s="112"/>
    </row>
    <row r="279" spans="1:6" ht="12.75">
      <c r="A279" s="112"/>
      <c r="B279" s="115"/>
      <c r="C279" s="117"/>
      <c r="D279" s="112"/>
      <c r="E279" s="112"/>
      <c r="F279" s="112"/>
    </row>
    <row r="280" spans="1:6" ht="12.75" customHeight="1">
      <c r="A280" s="111">
        <f>'Мандатная (список)'!A280</f>
        <v>0</v>
      </c>
      <c r="B280" s="113" t="str">
        <f>'Мандатная (список)'!B280&amp;CHAR(10)&amp;'Мандатная (список)'!B281&amp;CHAR(10)&amp;'Мандатная (список)'!B282&amp;CHAR(10)&amp;'Мандатная (список)'!B283&amp;CHAR(10)&amp;'Мандатная (список)'!B284&amp;CHAR(10)&amp;'Мандатная (список)'!B285</f>
        <v>"Скат"
г. Бийск
</v>
      </c>
      <c r="C280" s="113" t="str">
        <f>'Мандатная (список)'!C280&amp;CHAR(10)&amp;'Мандатная (список)'!C281&amp;CHAR(10)&amp;'Мандатная (список)'!C282&amp;CHAR(10)&amp;'Мандатная (список)'!C283&amp;CHAR(10)&amp;'Мандатная (список)'!C284&amp;CHAR(10)&amp;'Мандатная (список)'!C285</f>
        <v>Зырянов Аким Олегович
</v>
      </c>
      <c r="D280" s="111" t="str">
        <f>'Мандатная (список)'!D280&amp;CHAR(10)&amp;'Мандатная (список)'!D281&amp;CHAR(10)&amp;'Мандатная (список)'!D282&amp;CHAR(10)&amp;'Мандатная (список)'!D283&amp;CHAR(10)&amp;'Мандатная (список)'!D284&amp;CHAR(10)&amp;'Мандатная (список)'!D285</f>
        <v>2000
</v>
      </c>
      <c r="E280" s="111" t="str">
        <f>'Мандатная (список)'!E280&amp;CHAR(10)&amp;'Мандатная (список)'!E281&amp;CHAR(10)&amp;'Мандатная (список)'!E282&amp;CHAR(10)&amp;'Мандатная (список)'!E283&amp;CHAR(10)&amp;'Мандатная (список)'!E284&amp;CHAR(10)&amp;'Мандатная (список)'!E285</f>
        <v>б/р
</v>
      </c>
      <c r="F280" s="111" t="str">
        <f>'Мандатная (список)'!F280&amp;CHAR(10)&amp;'Мандатная (список)'!F281&amp;CHAR(10)&amp;'Мандатная (список)'!F282&amp;CHAR(10)&amp;'Мандатная (список)'!F283&amp;CHAR(10)&amp;'Мандатная (список)'!F284&amp;CHAR(10)&amp;'Мандатная (список)'!F285</f>
        <v>
</v>
      </c>
    </row>
    <row r="281" spans="1:6" ht="12.75">
      <c r="A281" s="112"/>
      <c r="B281" s="114"/>
      <c r="C281" s="116"/>
      <c r="D281" s="112"/>
      <c r="E281" s="112"/>
      <c r="F281" s="112"/>
    </row>
    <row r="282" spans="1:6" ht="12.75">
      <c r="A282" s="112"/>
      <c r="B282" s="114"/>
      <c r="C282" s="116"/>
      <c r="D282" s="112"/>
      <c r="E282" s="112"/>
      <c r="F282" s="112"/>
    </row>
    <row r="283" spans="1:6" ht="12.75">
      <c r="A283" s="112"/>
      <c r="B283" s="114"/>
      <c r="C283" s="116"/>
      <c r="D283" s="112"/>
      <c r="E283" s="112"/>
      <c r="F283" s="112"/>
    </row>
    <row r="284" spans="1:6" ht="12.75">
      <c r="A284" s="112"/>
      <c r="B284" s="114"/>
      <c r="C284" s="116"/>
      <c r="D284" s="112"/>
      <c r="E284" s="112"/>
      <c r="F284" s="112"/>
    </row>
    <row r="285" spans="1:6" ht="12.75">
      <c r="A285" s="112"/>
      <c r="B285" s="115"/>
      <c r="C285" s="117"/>
      <c r="D285" s="112"/>
      <c r="E285" s="112"/>
      <c r="F285" s="112"/>
    </row>
    <row r="286" spans="1:6" ht="12.75" customHeight="1">
      <c r="A286" s="111">
        <f>'Мандатная (список)'!A286</f>
        <v>0</v>
      </c>
      <c r="B286" s="113" t="str">
        <f>'Мандатная (список)'!B286&amp;CHAR(10)&amp;'Мандатная (список)'!B287&amp;CHAR(10)&amp;'Мандатная (список)'!B288&amp;CHAR(10)&amp;'Мандатная (список)'!B289&amp;CHAR(10)&amp;'Мандатная (список)'!B290&amp;CHAR(10)&amp;'Мандатная (список)'!B291</f>
        <v>"Скат"
г. Бийск
</v>
      </c>
      <c r="C286" s="113" t="str">
        <f>'Мандатная (список)'!C286&amp;CHAR(10)&amp;'Мандатная (список)'!C287&amp;CHAR(10)&amp;'Мандатная (список)'!C288&amp;CHAR(10)&amp;'Мандатная (список)'!C289&amp;CHAR(10)&amp;'Мандатная (список)'!C290&amp;CHAR(10)&amp;'Мандатная (список)'!C291</f>
        <v>Зырянов Аким Олегович
</v>
      </c>
      <c r="D286" s="111" t="str">
        <f>'Мандатная (список)'!D286&amp;CHAR(10)&amp;'Мандатная (список)'!D287&amp;CHAR(10)&amp;'Мандатная (список)'!D288&amp;CHAR(10)&amp;'Мандатная (список)'!D289&amp;CHAR(10)&amp;'Мандатная (список)'!D290&amp;CHAR(10)&amp;'Мандатная (список)'!D291</f>
        <v>2000
</v>
      </c>
      <c r="E286" s="111" t="str">
        <f>'Мандатная (список)'!E286&amp;CHAR(10)&amp;'Мандатная (список)'!E287&amp;CHAR(10)&amp;'Мандатная (список)'!E288&amp;CHAR(10)&amp;'Мандатная (список)'!E289&amp;CHAR(10)&amp;'Мандатная (список)'!E290&amp;CHAR(10)&amp;'Мандатная (список)'!E291</f>
        <v>б/р
</v>
      </c>
      <c r="F286" s="111" t="str">
        <f>'Мандатная (список)'!F286&amp;CHAR(10)&amp;'Мандатная (список)'!F287&amp;CHAR(10)&amp;'Мандатная (список)'!F288&amp;CHAR(10)&amp;'Мандатная (список)'!F289&amp;CHAR(10)&amp;'Мандатная (список)'!F290&amp;CHAR(10)&amp;'Мандатная (список)'!F291</f>
        <v>
</v>
      </c>
    </row>
    <row r="287" spans="1:6" ht="12.75">
      <c r="A287" s="112"/>
      <c r="B287" s="114"/>
      <c r="C287" s="116"/>
      <c r="D287" s="112"/>
      <c r="E287" s="112"/>
      <c r="F287" s="112"/>
    </row>
    <row r="288" spans="1:6" ht="12.75">
      <c r="A288" s="112"/>
      <c r="B288" s="114"/>
      <c r="C288" s="116"/>
      <c r="D288" s="112"/>
      <c r="E288" s="112"/>
      <c r="F288" s="112"/>
    </row>
    <row r="289" spans="1:6" ht="12.75">
      <c r="A289" s="112"/>
      <c r="B289" s="114"/>
      <c r="C289" s="116"/>
      <c r="D289" s="112"/>
      <c r="E289" s="112"/>
      <c r="F289" s="112"/>
    </row>
    <row r="290" spans="1:6" ht="12.75">
      <c r="A290" s="112"/>
      <c r="B290" s="114"/>
      <c r="C290" s="116"/>
      <c r="D290" s="112"/>
      <c r="E290" s="112"/>
      <c r="F290" s="112"/>
    </row>
    <row r="291" spans="1:6" ht="12.75">
      <c r="A291" s="112"/>
      <c r="B291" s="115"/>
      <c r="C291" s="117"/>
      <c r="D291" s="112"/>
      <c r="E291" s="112"/>
      <c r="F291" s="112"/>
    </row>
    <row r="292" spans="1:6" ht="12.75" customHeight="1">
      <c r="A292" s="111">
        <f>'Мандатная (список)'!A292</f>
        <v>0</v>
      </c>
      <c r="B292" s="113" t="str">
        <f>'Мандатная (список)'!B292&amp;CHAR(10)&amp;'Мандатная (список)'!B293&amp;CHAR(10)&amp;'Мандатная (список)'!B294&amp;CHAR(10)&amp;'Мандатная (список)'!B295&amp;CHAR(10)&amp;'Мандатная (список)'!B296&amp;CHAR(10)&amp;'Мандатная (список)'!B297</f>
        <v>"Барнаульский клуб Каякеров"
г. Барнаул
</v>
      </c>
      <c r="C292" s="113" t="str">
        <f>'Мандатная (список)'!C292&amp;CHAR(10)&amp;'Мандатная (список)'!C293&amp;CHAR(10)&amp;'Мандатная (список)'!C294&amp;CHAR(10)&amp;'Мандатная (список)'!C295&amp;CHAR(10)&amp;'Мандатная (список)'!C296&amp;CHAR(10)&amp;'Мандатная (список)'!C297</f>
        <v>Гунько Вячеслав Николаевич
</v>
      </c>
      <c r="D292" s="111" t="str">
        <f>'Мандатная (список)'!D292&amp;CHAR(10)&amp;'Мандатная (список)'!D293&amp;CHAR(10)&amp;'Мандатная (список)'!D294&amp;CHAR(10)&amp;'Мандатная (список)'!D295&amp;CHAR(10)&amp;'Мандатная (список)'!D296&amp;CHAR(10)&amp;'Мандатная (список)'!D297</f>
        <v>1974
</v>
      </c>
      <c r="E292" s="111" t="str">
        <f>'Мандатная (список)'!E292&amp;CHAR(10)&amp;'Мандатная (список)'!E293&amp;CHAR(10)&amp;'Мандатная (список)'!E294&amp;CHAR(10)&amp;'Мандатная (список)'!E295&amp;CHAR(10)&amp;'Мандатная (список)'!E296&amp;CHAR(10)&amp;'Мандатная (список)'!E297</f>
        <v>
</v>
      </c>
      <c r="F292" s="111" t="str">
        <f>'Мандатная (список)'!F292&amp;CHAR(10)&amp;'Мандатная (список)'!F293&amp;CHAR(10)&amp;'Мандатная (список)'!F294&amp;CHAR(10)&amp;'Мандатная (список)'!F295&amp;CHAR(10)&amp;'Мандатная (список)'!F296&amp;CHAR(10)&amp;'Мандатная (список)'!F297</f>
        <v>
</v>
      </c>
    </row>
    <row r="293" spans="1:6" ht="12.75">
      <c r="A293" s="112"/>
      <c r="B293" s="114"/>
      <c r="C293" s="116"/>
      <c r="D293" s="112"/>
      <c r="E293" s="112"/>
      <c r="F293" s="112"/>
    </row>
    <row r="294" spans="1:6" ht="12.75">
      <c r="A294" s="112"/>
      <c r="B294" s="114"/>
      <c r="C294" s="116"/>
      <c r="D294" s="112"/>
      <c r="E294" s="112"/>
      <c r="F294" s="112"/>
    </row>
    <row r="295" spans="1:6" ht="12.75">
      <c r="A295" s="112"/>
      <c r="B295" s="114"/>
      <c r="C295" s="116"/>
      <c r="D295" s="112"/>
      <c r="E295" s="112"/>
      <c r="F295" s="112"/>
    </row>
    <row r="296" spans="1:6" ht="12.75">
      <c r="A296" s="112"/>
      <c r="B296" s="114"/>
      <c r="C296" s="116"/>
      <c r="D296" s="112"/>
      <c r="E296" s="112"/>
      <c r="F296" s="112"/>
    </row>
    <row r="297" spans="1:6" ht="12.75">
      <c r="A297" s="112"/>
      <c r="B297" s="115"/>
      <c r="C297" s="117"/>
      <c r="D297" s="112"/>
      <c r="E297" s="112"/>
      <c r="F297" s="112"/>
    </row>
    <row r="298" spans="1:6" ht="12.75" customHeight="1">
      <c r="A298" s="111">
        <f>'Мандатная (список)'!A298</f>
        <v>0</v>
      </c>
      <c r="B298" s="113" t="str">
        <f>'Мандатная (список)'!B298&amp;CHAR(10)&amp;'Мандатная (список)'!B299&amp;CHAR(10)&amp;'Мандатная (список)'!B300&amp;CHAR(10)&amp;'Мандатная (список)'!B301&amp;CHAR(10)&amp;'Мандатная (список)'!B302&amp;CHAR(10)&amp;'Мандатная (список)'!B303</f>
        <v>"Барнаульский клуб Каякеров"
г. Барнаул
</v>
      </c>
      <c r="C298" s="113" t="str">
        <f>'Мандатная (список)'!C298&amp;CHAR(10)&amp;'Мандатная (список)'!C299&amp;CHAR(10)&amp;'Мандатная (список)'!C300&amp;CHAR(10)&amp;'Мандатная (список)'!C301&amp;CHAR(10)&amp;'Мандатная (список)'!C302&amp;CHAR(10)&amp;'Мандатная (список)'!C303</f>
        <v>Косогоров Кирилл Вадимович
</v>
      </c>
      <c r="D298" s="111" t="str">
        <f>'Мандатная (список)'!D298&amp;CHAR(10)&amp;'Мандатная (список)'!D299&amp;CHAR(10)&amp;'Мандатная (список)'!D300&amp;CHAR(10)&amp;'Мандатная (список)'!D301&amp;CHAR(10)&amp;'Мандатная (список)'!D302&amp;CHAR(10)&amp;'Мандатная (список)'!D303</f>
        <v>1988
</v>
      </c>
      <c r="E298" s="111" t="str">
        <f>'Мандатная (список)'!E298&amp;CHAR(10)&amp;'Мандатная (список)'!E299&amp;CHAR(10)&amp;'Мандатная (список)'!E300&amp;CHAR(10)&amp;'Мандатная (список)'!E301&amp;CHAR(10)&amp;'Мандатная (список)'!E302&amp;CHAR(10)&amp;'Мандатная (список)'!E303</f>
        <v>
</v>
      </c>
      <c r="F298" s="111" t="str">
        <f>'Мандатная (список)'!F298&amp;CHAR(10)&amp;'Мандатная (список)'!F299&amp;CHAR(10)&amp;'Мандатная (список)'!F300&amp;CHAR(10)&amp;'Мандатная (список)'!F301&amp;CHAR(10)&amp;'Мандатная (список)'!F302&amp;CHAR(10)&amp;'Мандатная (список)'!F303</f>
        <v>
</v>
      </c>
    </row>
    <row r="299" spans="1:6" ht="12.75">
      <c r="A299" s="112"/>
      <c r="B299" s="114"/>
      <c r="C299" s="116"/>
      <c r="D299" s="112"/>
      <c r="E299" s="112"/>
      <c r="F299" s="112"/>
    </row>
    <row r="300" spans="1:6" ht="12.75">
      <c r="A300" s="112"/>
      <c r="B300" s="114"/>
      <c r="C300" s="116"/>
      <c r="D300" s="112"/>
      <c r="E300" s="112"/>
      <c r="F300" s="112"/>
    </row>
    <row r="301" spans="1:6" ht="12.75">
      <c r="A301" s="112"/>
      <c r="B301" s="114"/>
      <c r="C301" s="116"/>
      <c r="D301" s="112"/>
      <c r="E301" s="112"/>
      <c r="F301" s="112"/>
    </row>
    <row r="302" spans="1:6" ht="12.75">
      <c r="A302" s="112"/>
      <c r="B302" s="114"/>
      <c r="C302" s="116"/>
      <c r="D302" s="112"/>
      <c r="E302" s="112"/>
      <c r="F302" s="112"/>
    </row>
    <row r="303" spans="1:6" ht="12.75">
      <c r="A303" s="112"/>
      <c r="B303" s="115"/>
      <c r="C303" s="117"/>
      <c r="D303" s="112"/>
      <c r="E303" s="112"/>
      <c r="F303" s="112"/>
    </row>
    <row r="304" spans="1:6" ht="12.75" customHeight="1">
      <c r="A304" s="111">
        <f>'Мандатная (список)'!A304</f>
        <v>0</v>
      </c>
      <c r="B304" s="113" t="str">
        <f>'Мандатная (список)'!B304&amp;CHAR(10)&amp;'Мандатная (список)'!B305&amp;CHAR(10)&amp;'Мандатная (список)'!B306&amp;CHAR(10)&amp;'Мандатная (список)'!B307&amp;CHAR(10)&amp;'Мандатная (список)'!B308&amp;CHAR(10)&amp;'Мандатная (список)'!B309</f>
        <v>
</v>
      </c>
      <c r="C304" s="113" t="str">
        <f>'Мандатная (список)'!C304&amp;CHAR(10)&amp;'Мандатная (список)'!C305&amp;CHAR(10)&amp;'Мандатная (список)'!C306&amp;CHAR(10)&amp;'Мандатная (список)'!C307&amp;CHAR(10)&amp;'Мандатная (список)'!C308&amp;CHAR(10)&amp;'Мандатная (список)'!C309</f>
        <v>
</v>
      </c>
      <c r="D304" s="111" t="str">
        <f>'Мандатная (список)'!D304&amp;CHAR(10)&amp;'Мандатная (список)'!D305&amp;CHAR(10)&amp;'Мандатная (список)'!D306&amp;CHAR(10)&amp;'Мандатная (список)'!D307&amp;CHAR(10)&amp;'Мандатная (список)'!D308&amp;CHAR(10)&amp;'Мандатная (список)'!D309</f>
        <v>
</v>
      </c>
      <c r="E304" s="111" t="str">
        <f>'Мандатная (список)'!E304&amp;CHAR(10)&amp;'Мандатная (список)'!E305&amp;CHAR(10)&amp;'Мандатная (список)'!E306&amp;CHAR(10)&amp;'Мандатная (список)'!E307&amp;CHAR(10)&amp;'Мандатная (список)'!E308&amp;CHAR(10)&amp;'Мандатная (список)'!E309</f>
        <v>
</v>
      </c>
      <c r="F304" s="111" t="str">
        <f>'Мандатная (список)'!F304&amp;CHAR(10)&amp;'Мандатная (список)'!F305&amp;CHAR(10)&amp;'Мандатная (список)'!F306&amp;CHAR(10)&amp;'Мандатная (список)'!F307&amp;CHAR(10)&amp;'Мандатная (список)'!F308&amp;CHAR(10)&amp;'Мандатная (список)'!F309</f>
        <v>
</v>
      </c>
    </row>
    <row r="305" spans="1:6" ht="12.75">
      <c r="A305" s="112"/>
      <c r="B305" s="114"/>
      <c r="C305" s="116"/>
      <c r="D305" s="112"/>
      <c r="E305" s="112"/>
      <c r="F305" s="112"/>
    </row>
    <row r="306" spans="1:6" ht="12.75">
      <c r="A306" s="112"/>
      <c r="B306" s="114"/>
      <c r="C306" s="116"/>
      <c r="D306" s="112"/>
      <c r="E306" s="112"/>
      <c r="F306" s="112"/>
    </row>
    <row r="307" spans="1:6" ht="12.75">
      <c r="A307" s="112"/>
      <c r="B307" s="114"/>
      <c r="C307" s="116"/>
      <c r="D307" s="112"/>
      <c r="E307" s="112"/>
      <c r="F307" s="112"/>
    </row>
    <row r="308" spans="1:6" ht="12.75">
      <c r="A308" s="112"/>
      <c r="B308" s="114"/>
      <c r="C308" s="116"/>
      <c r="D308" s="112"/>
      <c r="E308" s="112"/>
      <c r="F308" s="112"/>
    </row>
    <row r="309" spans="1:6" ht="12.75">
      <c r="A309" s="112"/>
      <c r="B309" s="115"/>
      <c r="C309" s="117"/>
      <c r="D309" s="112"/>
      <c r="E309" s="112"/>
      <c r="F309" s="112"/>
    </row>
    <row r="310" spans="1:6" ht="12.75" customHeight="1">
      <c r="A310" s="111">
        <f>'Мандатная (список)'!A310</f>
        <v>0</v>
      </c>
      <c r="B310" s="113" t="str">
        <f>'Мандатная (список)'!B310&amp;CHAR(10)&amp;'Мандатная (список)'!B311&amp;CHAR(10)&amp;'Мандатная (список)'!B312&amp;CHAR(10)&amp;'Мандатная (список)'!B313&amp;CHAR(10)&amp;'Мандатная (список)'!B314&amp;CHAR(10)&amp;'Мандатная (список)'!B315</f>
        <v>
</v>
      </c>
      <c r="C310" s="113" t="str">
        <f>'Мандатная (список)'!C310&amp;CHAR(10)&amp;'Мандатная (список)'!C311&amp;CHAR(10)&amp;'Мандатная (список)'!C312&amp;CHAR(10)&amp;'Мандатная (список)'!C313&amp;CHAR(10)&amp;'Мандатная (список)'!C314&amp;CHAR(10)&amp;'Мандатная (список)'!C315</f>
        <v>
</v>
      </c>
      <c r="D310" s="111" t="str">
        <f>'Мандатная (список)'!D310&amp;CHAR(10)&amp;'Мандатная (список)'!D311&amp;CHAR(10)&amp;'Мандатная (список)'!D312&amp;CHAR(10)&amp;'Мандатная (список)'!D313&amp;CHAR(10)&amp;'Мандатная (список)'!D314&amp;CHAR(10)&amp;'Мандатная (список)'!D315</f>
        <v>
</v>
      </c>
      <c r="E310" s="111" t="str">
        <f>'Мандатная (список)'!E310&amp;CHAR(10)&amp;'Мандатная (список)'!E311&amp;CHAR(10)&amp;'Мандатная (список)'!E312&amp;CHAR(10)&amp;'Мандатная (список)'!E313&amp;CHAR(10)&amp;'Мандатная (список)'!E314&amp;CHAR(10)&amp;'Мандатная (список)'!E315</f>
        <v>
</v>
      </c>
      <c r="F310" s="111" t="str">
        <f>'Мандатная (список)'!F310&amp;CHAR(10)&amp;'Мандатная (список)'!F311&amp;CHAR(10)&amp;'Мандатная (список)'!F312&amp;CHAR(10)&amp;'Мандатная (список)'!F313&amp;CHAR(10)&amp;'Мандатная (список)'!F314&amp;CHAR(10)&amp;'Мандатная (список)'!F315</f>
        <v>
</v>
      </c>
    </row>
    <row r="311" spans="1:6" ht="12.75">
      <c r="A311" s="112"/>
      <c r="B311" s="114"/>
      <c r="C311" s="116"/>
      <c r="D311" s="112"/>
      <c r="E311" s="112"/>
      <c r="F311" s="112"/>
    </row>
    <row r="312" spans="1:6" ht="12.75">
      <c r="A312" s="112"/>
      <c r="B312" s="114"/>
      <c r="C312" s="116"/>
      <c r="D312" s="112"/>
      <c r="E312" s="112"/>
      <c r="F312" s="112"/>
    </row>
    <row r="313" spans="1:6" ht="12.75">
      <c r="A313" s="112"/>
      <c r="B313" s="114"/>
      <c r="C313" s="116"/>
      <c r="D313" s="112"/>
      <c r="E313" s="112"/>
      <c r="F313" s="112"/>
    </row>
    <row r="314" spans="1:6" ht="12.75">
      <c r="A314" s="112"/>
      <c r="B314" s="114"/>
      <c r="C314" s="116"/>
      <c r="D314" s="112"/>
      <c r="E314" s="112"/>
      <c r="F314" s="112"/>
    </row>
    <row r="315" spans="1:6" ht="12.75">
      <c r="A315" s="112"/>
      <c r="B315" s="115"/>
      <c r="C315" s="117"/>
      <c r="D315" s="112"/>
      <c r="E315" s="112"/>
      <c r="F315" s="112"/>
    </row>
    <row r="316" spans="1:6" ht="12.75" customHeight="1">
      <c r="A316" s="111">
        <f>'Мандатная (список)'!A316</f>
        <v>0</v>
      </c>
      <c r="B316" s="113" t="str">
        <f>'Мандатная (список)'!B316&amp;CHAR(10)&amp;'Мандатная (список)'!B317&amp;CHAR(10)&amp;'Мандатная (список)'!B318&amp;CHAR(10)&amp;'Мандатная (список)'!B319&amp;CHAR(10)&amp;'Мандатная (список)'!B320&amp;CHAR(10)&amp;'Мандатная (список)'!B321</f>
        <v>
</v>
      </c>
      <c r="C316" s="113" t="str">
        <f>'Мандатная (список)'!C316&amp;CHAR(10)&amp;'Мандатная (список)'!C317&amp;CHAR(10)&amp;'Мандатная (список)'!C318&amp;CHAR(10)&amp;'Мандатная (список)'!C319&amp;CHAR(10)&amp;'Мандатная (список)'!C320&amp;CHAR(10)&amp;'Мандатная (список)'!C321</f>
        <v>
</v>
      </c>
      <c r="D316" s="111" t="str">
        <f>'Мандатная (список)'!D316&amp;CHAR(10)&amp;'Мандатная (список)'!D317&amp;CHAR(10)&amp;'Мандатная (список)'!D318&amp;CHAR(10)&amp;'Мандатная (список)'!D319&amp;CHAR(10)&amp;'Мандатная (список)'!D320&amp;CHAR(10)&amp;'Мандатная (список)'!D321</f>
        <v>
</v>
      </c>
      <c r="E316" s="111" t="str">
        <f>'Мандатная (список)'!E316&amp;CHAR(10)&amp;'Мандатная (список)'!E317&amp;CHAR(10)&amp;'Мандатная (список)'!E318&amp;CHAR(10)&amp;'Мандатная (список)'!E319&amp;CHAR(10)&amp;'Мандатная (список)'!E320&amp;CHAR(10)&amp;'Мандатная (список)'!E321</f>
        <v>
</v>
      </c>
      <c r="F316" s="111" t="str">
        <f>'Мандатная (список)'!F316&amp;CHAR(10)&amp;'Мандатная (список)'!F317&amp;CHAR(10)&amp;'Мандатная (список)'!F318&amp;CHAR(10)&amp;'Мандатная (список)'!F319&amp;CHAR(10)&amp;'Мандатная (список)'!F320&amp;CHAR(10)&amp;'Мандатная (список)'!F321</f>
        <v>
</v>
      </c>
    </row>
    <row r="317" spans="1:6" ht="12.75">
      <c r="A317" s="112"/>
      <c r="B317" s="114"/>
      <c r="C317" s="116"/>
      <c r="D317" s="112"/>
      <c r="E317" s="112"/>
      <c r="F317" s="112"/>
    </row>
    <row r="318" spans="1:6" ht="12.75">
      <c r="A318" s="112"/>
      <c r="B318" s="114"/>
      <c r="C318" s="116"/>
      <c r="D318" s="112"/>
      <c r="E318" s="112"/>
      <c r="F318" s="112"/>
    </row>
    <row r="319" spans="1:6" ht="12.75">
      <c r="A319" s="112"/>
      <c r="B319" s="114"/>
      <c r="C319" s="116"/>
      <c r="D319" s="112"/>
      <c r="E319" s="112"/>
      <c r="F319" s="112"/>
    </row>
    <row r="320" spans="1:6" ht="12.75">
      <c r="A320" s="112"/>
      <c r="B320" s="114"/>
      <c r="C320" s="116"/>
      <c r="D320" s="112"/>
      <c r="E320" s="112"/>
      <c r="F320" s="112"/>
    </row>
    <row r="321" spans="1:6" ht="12.75">
      <c r="A321" s="112"/>
      <c r="B321" s="115"/>
      <c r="C321" s="117"/>
      <c r="D321" s="112"/>
      <c r="E321" s="112"/>
      <c r="F321" s="112"/>
    </row>
    <row r="322" spans="1:6" ht="12.75" customHeight="1">
      <c r="A322" s="111">
        <f>'Мандатная (список)'!A322</f>
        <v>0</v>
      </c>
      <c r="B322" s="113" t="str">
        <f>'Мандатная (список)'!B322&amp;CHAR(10)&amp;'Мандатная (список)'!B323&amp;CHAR(10)&amp;'Мандатная (список)'!B324&amp;CHAR(10)&amp;'Мандатная (список)'!B325&amp;CHAR(10)&amp;'Мандатная (список)'!B326&amp;CHAR(10)&amp;'Мандатная (список)'!B327</f>
        <v>
</v>
      </c>
      <c r="C322" s="113" t="str">
        <f>'Мандатная (список)'!C322&amp;CHAR(10)&amp;'Мандатная (список)'!C323&amp;CHAR(10)&amp;'Мандатная (список)'!C324&amp;CHAR(10)&amp;'Мандатная (список)'!C325&amp;CHAR(10)&amp;'Мандатная (список)'!C326&amp;CHAR(10)&amp;'Мандатная (список)'!C327</f>
        <v>
</v>
      </c>
      <c r="D322" s="111" t="str">
        <f>'Мандатная (список)'!D322&amp;CHAR(10)&amp;'Мандатная (список)'!D323&amp;CHAR(10)&amp;'Мандатная (список)'!D324&amp;CHAR(10)&amp;'Мандатная (список)'!D325&amp;CHAR(10)&amp;'Мандатная (список)'!D326&amp;CHAR(10)&amp;'Мандатная (список)'!D327</f>
        <v>
</v>
      </c>
      <c r="E322" s="111" t="str">
        <f>'Мандатная (список)'!E322&amp;CHAR(10)&amp;'Мандатная (список)'!E323&amp;CHAR(10)&amp;'Мандатная (список)'!E324&amp;CHAR(10)&amp;'Мандатная (список)'!E325&amp;CHAR(10)&amp;'Мандатная (список)'!E326&amp;CHAR(10)&amp;'Мандатная (список)'!E327</f>
        <v>
</v>
      </c>
      <c r="F322" s="111" t="str">
        <f>'Мандатная (список)'!F322&amp;CHAR(10)&amp;'Мандатная (список)'!F323&amp;CHAR(10)&amp;'Мандатная (список)'!F324&amp;CHAR(10)&amp;'Мандатная (список)'!F325&amp;CHAR(10)&amp;'Мандатная (список)'!F326&amp;CHAR(10)&amp;'Мандатная (список)'!F327</f>
        <v>
</v>
      </c>
    </row>
    <row r="323" spans="1:6" ht="12.75">
      <c r="A323" s="112"/>
      <c r="B323" s="114"/>
      <c r="C323" s="116"/>
      <c r="D323" s="112"/>
      <c r="E323" s="112"/>
      <c r="F323" s="112"/>
    </row>
    <row r="324" spans="1:6" ht="12.75">
      <c r="A324" s="112"/>
      <c r="B324" s="114"/>
      <c r="C324" s="116"/>
      <c r="D324" s="112"/>
      <c r="E324" s="112"/>
      <c r="F324" s="112"/>
    </row>
    <row r="325" spans="1:6" ht="12.75">
      <c r="A325" s="112"/>
      <c r="B325" s="114"/>
      <c r="C325" s="116"/>
      <c r="D325" s="112"/>
      <c r="E325" s="112"/>
      <c r="F325" s="112"/>
    </row>
    <row r="326" spans="1:6" ht="12.75">
      <c r="A326" s="112"/>
      <c r="B326" s="114"/>
      <c r="C326" s="116"/>
      <c r="D326" s="112"/>
      <c r="E326" s="112"/>
      <c r="F326" s="112"/>
    </row>
    <row r="327" spans="1:6" ht="12.75">
      <c r="A327" s="112"/>
      <c r="B327" s="115"/>
      <c r="C327" s="117"/>
      <c r="D327" s="112"/>
      <c r="E327" s="112"/>
      <c r="F327" s="112"/>
    </row>
    <row r="328" spans="1:6" ht="12.75" customHeight="1">
      <c r="A328" s="111">
        <f>'Мандатная (список)'!A328</f>
        <v>0</v>
      </c>
      <c r="B328" s="113" t="str">
        <f>'Мандатная (список)'!B328&amp;CHAR(10)&amp;'Мандатная (список)'!B329&amp;CHAR(10)&amp;'Мандатная (список)'!B330&amp;CHAR(10)&amp;'Мандатная (список)'!B331&amp;CHAR(10)&amp;'Мандатная (список)'!B332&amp;CHAR(10)&amp;'Мандатная (список)'!B333</f>
        <v>
</v>
      </c>
      <c r="C328" s="113" t="str">
        <f>'Мандатная (список)'!C328&amp;CHAR(10)&amp;'Мандатная (список)'!C329&amp;CHAR(10)&amp;'Мандатная (список)'!C330&amp;CHAR(10)&amp;'Мандатная (список)'!C331&amp;CHAR(10)&amp;'Мандатная (список)'!C332&amp;CHAR(10)&amp;'Мандатная (список)'!C333</f>
        <v>
</v>
      </c>
      <c r="D328" s="111" t="str">
        <f>'Мандатная (список)'!D328&amp;CHAR(10)&amp;'Мандатная (список)'!D329&amp;CHAR(10)&amp;'Мандатная (список)'!D330&amp;CHAR(10)&amp;'Мандатная (список)'!D331&amp;CHAR(10)&amp;'Мандатная (список)'!D332&amp;CHAR(10)&amp;'Мандатная (список)'!D333</f>
        <v>
</v>
      </c>
      <c r="E328" s="111" t="str">
        <f>'Мандатная (список)'!E328&amp;CHAR(10)&amp;'Мандатная (список)'!E329&amp;CHAR(10)&amp;'Мандатная (список)'!E330&amp;CHAR(10)&amp;'Мандатная (список)'!E331&amp;CHAR(10)&amp;'Мандатная (список)'!E332&amp;CHAR(10)&amp;'Мандатная (список)'!E333</f>
        <v>
</v>
      </c>
      <c r="F328" s="111" t="str">
        <f>'Мандатная (список)'!F328&amp;CHAR(10)&amp;'Мандатная (список)'!F329&amp;CHAR(10)&amp;'Мандатная (список)'!F330&amp;CHAR(10)&amp;'Мандатная (список)'!F331&amp;CHAR(10)&amp;'Мандатная (список)'!F332&amp;CHAR(10)&amp;'Мандатная (список)'!F333</f>
        <v>
</v>
      </c>
    </row>
    <row r="329" spans="1:6" ht="12.75">
      <c r="A329" s="112"/>
      <c r="B329" s="114"/>
      <c r="C329" s="116"/>
      <c r="D329" s="112"/>
      <c r="E329" s="112"/>
      <c r="F329" s="112"/>
    </row>
    <row r="330" spans="1:6" ht="12.75">
      <c r="A330" s="112"/>
      <c r="B330" s="114"/>
      <c r="C330" s="116"/>
      <c r="D330" s="112"/>
      <c r="E330" s="112"/>
      <c r="F330" s="112"/>
    </row>
    <row r="331" spans="1:6" ht="12.75">
      <c r="A331" s="112"/>
      <c r="B331" s="114"/>
      <c r="C331" s="116"/>
      <c r="D331" s="112"/>
      <c r="E331" s="112"/>
      <c r="F331" s="112"/>
    </row>
    <row r="332" spans="1:6" ht="12.75">
      <c r="A332" s="112"/>
      <c r="B332" s="114"/>
      <c r="C332" s="116"/>
      <c r="D332" s="112"/>
      <c r="E332" s="112"/>
      <c r="F332" s="112"/>
    </row>
    <row r="333" spans="1:6" ht="12.75">
      <c r="A333" s="112"/>
      <c r="B333" s="115"/>
      <c r="C333" s="117"/>
      <c r="D333" s="112"/>
      <c r="E333" s="112"/>
      <c r="F333" s="112"/>
    </row>
    <row r="334" spans="1:6" ht="12.75" customHeight="1">
      <c r="A334" s="111">
        <f>'Мандатная (список)'!A334</f>
        <v>0</v>
      </c>
      <c r="B334" s="113" t="str">
        <f>'Мандатная (список)'!B334&amp;CHAR(10)&amp;'Мандатная (список)'!B335&amp;CHAR(10)&amp;'Мандатная (список)'!B336&amp;CHAR(10)&amp;'Мандатная (список)'!B337&amp;CHAR(10)&amp;'Мандатная (список)'!B338&amp;CHAR(10)&amp;'Мандатная (список)'!B339</f>
        <v>
</v>
      </c>
      <c r="C334" s="113" t="str">
        <f>'Мандатная (список)'!C334&amp;CHAR(10)&amp;'Мандатная (список)'!C335&amp;CHAR(10)&amp;'Мандатная (список)'!C336&amp;CHAR(10)&amp;'Мандатная (список)'!C337&amp;CHAR(10)&amp;'Мандатная (список)'!C338&amp;CHAR(10)&amp;'Мандатная (список)'!C339</f>
        <v>
</v>
      </c>
      <c r="D334" s="111" t="str">
        <f>'Мандатная (список)'!D334&amp;CHAR(10)&amp;'Мандатная (список)'!D335&amp;CHAR(10)&amp;'Мандатная (список)'!D336&amp;CHAR(10)&amp;'Мандатная (список)'!D337&amp;CHAR(10)&amp;'Мандатная (список)'!D338&amp;CHAR(10)&amp;'Мандатная (список)'!D339</f>
        <v>
</v>
      </c>
      <c r="E334" s="111" t="str">
        <f>'Мандатная (список)'!E334&amp;CHAR(10)&amp;'Мандатная (список)'!E335&amp;CHAR(10)&amp;'Мандатная (список)'!E336&amp;CHAR(10)&amp;'Мандатная (список)'!E337&amp;CHAR(10)&amp;'Мандатная (список)'!E338&amp;CHAR(10)&amp;'Мандатная (список)'!E339</f>
        <v>
</v>
      </c>
      <c r="F334" s="111" t="str">
        <f>'Мандатная (список)'!F334&amp;CHAR(10)&amp;'Мандатная (список)'!F335&amp;CHAR(10)&amp;'Мандатная (список)'!F336&amp;CHAR(10)&amp;'Мандатная (список)'!F337&amp;CHAR(10)&amp;'Мандатная (список)'!F338&amp;CHAR(10)&amp;'Мандатная (список)'!F339</f>
        <v>
</v>
      </c>
    </row>
    <row r="335" spans="1:6" ht="12.75">
      <c r="A335" s="112"/>
      <c r="B335" s="114"/>
      <c r="C335" s="116"/>
      <c r="D335" s="112"/>
      <c r="E335" s="112"/>
      <c r="F335" s="112"/>
    </row>
    <row r="336" spans="1:6" ht="12.75">
      <c r="A336" s="112"/>
      <c r="B336" s="114"/>
      <c r="C336" s="116"/>
      <c r="D336" s="112"/>
      <c r="E336" s="112"/>
      <c r="F336" s="112"/>
    </row>
    <row r="337" spans="1:6" ht="12.75">
      <c r="A337" s="112"/>
      <c r="B337" s="114"/>
      <c r="C337" s="116"/>
      <c r="D337" s="112"/>
      <c r="E337" s="112"/>
      <c r="F337" s="112"/>
    </row>
    <row r="338" spans="1:6" ht="12.75">
      <c r="A338" s="112"/>
      <c r="B338" s="114"/>
      <c r="C338" s="116"/>
      <c r="D338" s="112"/>
      <c r="E338" s="112"/>
      <c r="F338" s="112"/>
    </row>
    <row r="339" spans="1:6" ht="12.75">
      <c r="A339" s="112"/>
      <c r="B339" s="115"/>
      <c r="C339" s="117"/>
      <c r="D339" s="112"/>
      <c r="E339" s="112"/>
      <c r="F339" s="112"/>
    </row>
    <row r="340" spans="1:6" ht="12.75" customHeight="1">
      <c r="A340" s="111">
        <f>'Мандатная (список)'!A340</f>
        <v>0</v>
      </c>
      <c r="B340" s="113" t="str">
        <f>'Мандатная (список)'!B340&amp;CHAR(10)&amp;'Мандатная (список)'!B341&amp;CHAR(10)&amp;'Мандатная (список)'!B342&amp;CHAR(10)&amp;'Мандатная (список)'!B343&amp;CHAR(10)&amp;'Мандатная (список)'!B344&amp;CHAR(10)&amp;'Мандатная (список)'!B345</f>
        <v>
</v>
      </c>
      <c r="C340" s="113" t="str">
        <f>'Мандатная (список)'!C340&amp;CHAR(10)&amp;'Мандатная (список)'!C341&amp;CHAR(10)&amp;'Мандатная (список)'!C342&amp;CHAR(10)&amp;'Мандатная (список)'!C343&amp;CHAR(10)&amp;'Мандатная (список)'!C344&amp;CHAR(10)&amp;'Мандатная (список)'!C345</f>
        <v>
</v>
      </c>
      <c r="D340" s="111" t="str">
        <f>'Мандатная (список)'!D340&amp;CHAR(10)&amp;'Мандатная (список)'!D341&amp;CHAR(10)&amp;'Мандатная (список)'!D342&amp;CHAR(10)&amp;'Мандатная (список)'!D343&amp;CHAR(10)&amp;'Мандатная (список)'!D344&amp;CHAR(10)&amp;'Мандатная (список)'!D345</f>
        <v>
</v>
      </c>
      <c r="E340" s="111" t="str">
        <f>'Мандатная (список)'!E340&amp;CHAR(10)&amp;'Мандатная (список)'!E341&amp;CHAR(10)&amp;'Мандатная (список)'!E342&amp;CHAR(10)&amp;'Мандатная (список)'!E343&amp;CHAR(10)&amp;'Мандатная (список)'!E344&amp;CHAR(10)&amp;'Мандатная (список)'!E345</f>
        <v>
</v>
      </c>
      <c r="F340" s="111" t="str">
        <f>'Мандатная (список)'!F340&amp;CHAR(10)&amp;'Мандатная (список)'!F341&amp;CHAR(10)&amp;'Мандатная (список)'!F342&amp;CHAR(10)&amp;'Мандатная (список)'!F343&amp;CHAR(10)&amp;'Мандатная (список)'!F344&amp;CHAR(10)&amp;'Мандатная (список)'!F345</f>
        <v>
</v>
      </c>
    </row>
    <row r="341" spans="1:6" ht="12.75">
      <c r="A341" s="112"/>
      <c r="B341" s="114"/>
      <c r="C341" s="116"/>
      <c r="D341" s="112"/>
      <c r="E341" s="112"/>
      <c r="F341" s="112"/>
    </row>
    <row r="342" spans="1:6" ht="12.75">
      <c r="A342" s="112"/>
      <c r="B342" s="114"/>
      <c r="C342" s="116"/>
      <c r="D342" s="112"/>
      <c r="E342" s="112"/>
      <c r="F342" s="112"/>
    </row>
    <row r="343" spans="1:6" ht="12.75">
      <c r="A343" s="112"/>
      <c r="B343" s="114"/>
      <c r="C343" s="116"/>
      <c r="D343" s="112"/>
      <c r="E343" s="112"/>
      <c r="F343" s="112"/>
    </row>
    <row r="344" spans="1:6" ht="12.75">
      <c r="A344" s="112"/>
      <c r="B344" s="114"/>
      <c r="C344" s="116"/>
      <c r="D344" s="112"/>
      <c r="E344" s="112"/>
      <c r="F344" s="112"/>
    </row>
    <row r="345" spans="1:6" ht="12.75">
      <c r="A345" s="112"/>
      <c r="B345" s="115"/>
      <c r="C345" s="117"/>
      <c r="D345" s="112"/>
      <c r="E345" s="112"/>
      <c r="F345" s="112"/>
    </row>
    <row r="346" spans="1:6" ht="12.75" customHeight="1">
      <c r="A346" s="111">
        <f>'Мандатная (список)'!A346</f>
        <v>0</v>
      </c>
      <c r="B346" s="113" t="str">
        <f>'Мандатная (список)'!B346&amp;CHAR(10)&amp;'Мандатная (список)'!B347&amp;CHAR(10)&amp;'Мандатная (список)'!B348&amp;CHAR(10)&amp;'Мандатная (список)'!B349&amp;CHAR(10)&amp;'Мандатная (список)'!B350&amp;CHAR(10)&amp;'Мандатная (список)'!B351</f>
        <v>
</v>
      </c>
      <c r="C346" s="113" t="str">
        <f>'Мандатная (список)'!C346&amp;CHAR(10)&amp;'Мандатная (список)'!C347&amp;CHAR(10)&amp;'Мандатная (список)'!C348&amp;CHAR(10)&amp;'Мандатная (список)'!C349&amp;CHAR(10)&amp;'Мандатная (список)'!C350&amp;CHAR(10)&amp;'Мандатная (список)'!C351</f>
        <v>
</v>
      </c>
      <c r="D346" s="111" t="str">
        <f>'Мандатная (список)'!D346&amp;CHAR(10)&amp;'Мандатная (список)'!D347&amp;CHAR(10)&amp;'Мандатная (список)'!D348&amp;CHAR(10)&amp;'Мандатная (список)'!D349&amp;CHAR(10)&amp;'Мандатная (список)'!D350&amp;CHAR(10)&amp;'Мандатная (список)'!D351</f>
        <v>
</v>
      </c>
      <c r="E346" s="111" t="str">
        <f>'Мандатная (список)'!E346&amp;CHAR(10)&amp;'Мандатная (список)'!E347&amp;CHAR(10)&amp;'Мандатная (список)'!E348&amp;CHAR(10)&amp;'Мандатная (список)'!E349&amp;CHAR(10)&amp;'Мандатная (список)'!E350&amp;CHAR(10)&amp;'Мандатная (список)'!E351</f>
        <v>
</v>
      </c>
      <c r="F346" s="111" t="str">
        <f>'Мандатная (список)'!F346&amp;CHAR(10)&amp;'Мандатная (список)'!F347&amp;CHAR(10)&amp;'Мандатная (список)'!F348&amp;CHAR(10)&amp;'Мандатная (список)'!F349&amp;CHAR(10)&amp;'Мандатная (список)'!F350&amp;CHAR(10)&amp;'Мандатная (список)'!F351</f>
        <v>
</v>
      </c>
    </row>
    <row r="347" spans="1:6" ht="12.75">
      <c r="A347" s="112"/>
      <c r="B347" s="114"/>
      <c r="C347" s="116"/>
      <c r="D347" s="112"/>
      <c r="E347" s="112"/>
      <c r="F347" s="112"/>
    </row>
    <row r="348" spans="1:6" ht="12.75">
      <c r="A348" s="112"/>
      <c r="B348" s="114"/>
      <c r="C348" s="116"/>
      <c r="D348" s="112"/>
      <c r="E348" s="112"/>
      <c r="F348" s="112"/>
    </row>
    <row r="349" spans="1:6" ht="12.75">
      <c r="A349" s="112"/>
      <c r="B349" s="114"/>
      <c r="C349" s="116"/>
      <c r="D349" s="112"/>
      <c r="E349" s="112"/>
      <c r="F349" s="112"/>
    </row>
    <row r="350" spans="1:6" ht="12.75">
      <c r="A350" s="112"/>
      <c r="B350" s="114"/>
      <c r="C350" s="116"/>
      <c r="D350" s="112"/>
      <c r="E350" s="112"/>
      <c r="F350" s="112"/>
    </row>
    <row r="351" spans="1:6" ht="12.75">
      <c r="A351" s="112"/>
      <c r="B351" s="115"/>
      <c r="C351" s="117"/>
      <c r="D351" s="112"/>
      <c r="E351" s="112"/>
      <c r="F351" s="112"/>
    </row>
    <row r="352" spans="1:6" ht="12.75" customHeight="1">
      <c r="A352" s="111">
        <f>'Мандатная (список)'!A352</f>
        <v>0</v>
      </c>
      <c r="B352" s="113" t="str">
        <f>'Мандатная (список)'!B352&amp;CHAR(10)&amp;'Мандатная (список)'!B353&amp;CHAR(10)&amp;'Мандатная (список)'!B354&amp;CHAR(10)&amp;'Мандатная (список)'!B355&amp;CHAR(10)&amp;'Мандатная (список)'!B356&amp;CHAR(10)&amp;'Мандатная (список)'!B357</f>
        <v>
</v>
      </c>
      <c r="C352" s="113" t="str">
        <f>'Мандатная (список)'!C352&amp;CHAR(10)&amp;'Мандатная (список)'!C353&amp;CHAR(10)&amp;'Мандатная (список)'!C354&amp;CHAR(10)&amp;'Мандатная (список)'!C355&amp;CHAR(10)&amp;'Мандатная (список)'!C356&amp;CHAR(10)&amp;'Мандатная (список)'!C357</f>
        <v>
</v>
      </c>
      <c r="D352" s="111" t="str">
        <f>'Мандатная (список)'!D352&amp;CHAR(10)&amp;'Мандатная (список)'!D353&amp;CHAR(10)&amp;'Мандатная (список)'!D354&amp;CHAR(10)&amp;'Мандатная (список)'!D355&amp;CHAR(10)&amp;'Мандатная (список)'!D356&amp;CHAR(10)&amp;'Мандатная (список)'!D357</f>
        <v>
</v>
      </c>
      <c r="E352" s="111" t="str">
        <f>'Мандатная (список)'!E352&amp;CHAR(10)&amp;'Мандатная (список)'!E353&amp;CHAR(10)&amp;'Мандатная (список)'!E354&amp;CHAR(10)&amp;'Мандатная (список)'!E355&amp;CHAR(10)&amp;'Мандатная (список)'!E356&amp;CHAR(10)&amp;'Мандатная (список)'!E357</f>
        <v>
</v>
      </c>
      <c r="F352" s="111" t="str">
        <f>'Мандатная (список)'!F352&amp;CHAR(10)&amp;'Мандатная (список)'!F353&amp;CHAR(10)&amp;'Мандатная (список)'!F354&amp;CHAR(10)&amp;'Мандатная (список)'!F355&amp;CHAR(10)&amp;'Мандатная (список)'!F356&amp;CHAR(10)&amp;'Мандатная (список)'!F357</f>
        <v>
</v>
      </c>
    </row>
    <row r="353" spans="1:6" ht="12.75">
      <c r="A353" s="112"/>
      <c r="B353" s="114"/>
      <c r="C353" s="116"/>
      <c r="D353" s="112"/>
      <c r="E353" s="112"/>
      <c r="F353" s="112"/>
    </row>
    <row r="354" spans="1:6" ht="12.75">
      <c r="A354" s="112"/>
      <c r="B354" s="114"/>
      <c r="C354" s="116"/>
      <c r="D354" s="112"/>
      <c r="E354" s="112"/>
      <c r="F354" s="112"/>
    </row>
    <row r="355" spans="1:6" ht="12.75">
      <c r="A355" s="112"/>
      <c r="B355" s="114"/>
      <c r="C355" s="116"/>
      <c r="D355" s="112"/>
      <c r="E355" s="112"/>
      <c r="F355" s="112"/>
    </row>
    <row r="356" spans="1:6" ht="12.75">
      <c r="A356" s="112"/>
      <c r="B356" s="114"/>
      <c r="C356" s="116"/>
      <c r="D356" s="112"/>
      <c r="E356" s="112"/>
      <c r="F356" s="112"/>
    </row>
    <row r="357" spans="1:6" ht="12.75">
      <c r="A357" s="112"/>
      <c r="B357" s="115"/>
      <c r="C357" s="117"/>
      <c r="D357" s="112"/>
      <c r="E357" s="112"/>
      <c r="F357" s="112"/>
    </row>
    <row r="358" spans="1:6" ht="12.75" customHeight="1">
      <c r="A358" s="111">
        <f>'Мандатная (список)'!A358</f>
        <v>0</v>
      </c>
      <c r="B358" s="113" t="str">
        <f>'Мандатная (список)'!B358&amp;CHAR(10)&amp;'Мандатная (список)'!B359&amp;CHAR(10)&amp;'Мандатная (список)'!B360&amp;CHAR(10)&amp;'Мандатная (список)'!B361&amp;CHAR(10)&amp;'Мандатная (список)'!B362&amp;CHAR(10)&amp;'Мандатная (список)'!B363</f>
        <v>
</v>
      </c>
      <c r="C358" s="113" t="str">
        <f>'Мандатная (список)'!C358&amp;CHAR(10)&amp;'Мандатная (список)'!C359&amp;CHAR(10)&amp;'Мандатная (список)'!C360&amp;CHAR(10)&amp;'Мандатная (список)'!C361&amp;CHAR(10)&amp;'Мандатная (список)'!C362&amp;CHAR(10)&amp;'Мандатная (список)'!C363</f>
        <v>
</v>
      </c>
      <c r="D358" s="111" t="str">
        <f>'Мандатная (список)'!D358&amp;CHAR(10)&amp;'Мандатная (список)'!D359&amp;CHAR(10)&amp;'Мандатная (список)'!D360&amp;CHAR(10)&amp;'Мандатная (список)'!D361&amp;CHAR(10)&amp;'Мандатная (список)'!D362&amp;CHAR(10)&amp;'Мандатная (список)'!D363</f>
        <v>
</v>
      </c>
      <c r="E358" s="111" t="str">
        <f>'Мандатная (список)'!E358&amp;CHAR(10)&amp;'Мандатная (список)'!E359&amp;CHAR(10)&amp;'Мандатная (список)'!E360&amp;CHAR(10)&amp;'Мандатная (список)'!E361&amp;CHAR(10)&amp;'Мандатная (список)'!E362&amp;CHAR(10)&amp;'Мандатная (список)'!E363</f>
        <v>
</v>
      </c>
      <c r="F358" s="111" t="str">
        <f>'Мандатная (список)'!F358&amp;CHAR(10)&amp;'Мандатная (список)'!F359&amp;CHAR(10)&amp;'Мандатная (список)'!F360&amp;CHAR(10)&amp;'Мандатная (список)'!F361&amp;CHAR(10)&amp;'Мандатная (список)'!F362&amp;CHAR(10)&amp;'Мандатная (список)'!F363</f>
        <v>
</v>
      </c>
    </row>
    <row r="359" spans="1:6" ht="12.75">
      <c r="A359" s="112"/>
      <c r="B359" s="114"/>
      <c r="C359" s="116"/>
      <c r="D359" s="112"/>
      <c r="E359" s="112"/>
      <c r="F359" s="112"/>
    </row>
    <row r="360" spans="1:6" ht="12.75">
      <c r="A360" s="112"/>
      <c r="B360" s="114"/>
      <c r="C360" s="116"/>
      <c r="D360" s="112"/>
      <c r="E360" s="112"/>
      <c r="F360" s="112"/>
    </row>
    <row r="361" spans="1:6" ht="12.75">
      <c r="A361" s="112"/>
      <c r="B361" s="114"/>
      <c r="C361" s="116"/>
      <c r="D361" s="112"/>
      <c r="E361" s="112"/>
      <c r="F361" s="112"/>
    </row>
    <row r="362" spans="1:6" ht="12.75">
      <c r="A362" s="112"/>
      <c r="B362" s="114"/>
      <c r="C362" s="116"/>
      <c r="D362" s="112"/>
      <c r="E362" s="112"/>
      <c r="F362" s="112"/>
    </row>
    <row r="363" spans="1:6" ht="12.75">
      <c r="A363" s="112"/>
      <c r="B363" s="115"/>
      <c r="C363" s="117"/>
      <c r="D363" s="112"/>
      <c r="E363" s="112"/>
      <c r="F363" s="112"/>
    </row>
    <row r="364" spans="1:6" ht="12.75" customHeight="1">
      <c r="A364" s="111">
        <f>'Мандатная (список)'!A364</f>
        <v>0</v>
      </c>
      <c r="B364" s="113" t="str">
        <f>'Мандатная (список)'!B364&amp;CHAR(10)&amp;'Мандатная (список)'!B365&amp;CHAR(10)&amp;'Мандатная (список)'!B366&amp;CHAR(10)&amp;'Мандатная (список)'!B367&amp;CHAR(10)&amp;'Мандатная (список)'!B368&amp;CHAR(10)&amp;'Мандатная (список)'!B369</f>
        <v>
</v>
      </c>
      <c r="C364" s="113" t="str">
        <f>'Мандатная (список)'!C364&amp;CHAR(10)&amp;'Мандатная (список)'!C365&amp;CHAR(10)&amp;'Мандатная (список)'!C366&amp;CHAR(10)&amp;'Мандатная (список)'!C367&amp;CHAR(10)&amp;'Мандатная (список)'!C368&amp;CHAR(10)&amp;'Мандатная (список)'!C369</f>
        <v>
</v>
      </c>
      <c r="D364" s="111" t="str">
        <f>'Мандатная (список)'!D364&amp;CHAR(10)&amp;'Мандатная (список)'!D365&amp;CHAR(10)&amp;'Мандатная (список)'!D366&amp;CHAR(10)&amp;'Мандатная (список)'!D367&amp;CHAR(10)&amp;'Мандатная (список)'!D368&amp;CHAR(10)&amp;'Мандатная (список)'!D369</f>
        <v>
</v>
      </c>
      <c r="E364" s="111" t="str">
        <f>'Мандатная (список)'!E364&amp;CHAR(10)&amp;'Мандатная (список)'!E365&amp;CHAR(10)&amp;'Мандатная (список)'!E366&amp;CHAR(10)&amp;'Мандатная (список)'!E367&amp;CHAR(10)&amp;'Мандатная (список)'!E368&amp;CHAR(10)&amp;'Мандатная (список)'!E369</f>
        <v>
</v>
      </c>
      <c r="F364" s="111" t="str">
        <f>'Мандатная (список)'!F364&amp;CHAR(10)&amp;'Мандатная (список)'!F365&amp;CHAR(10)&amp;'Мандатная (список)'!F366&amp;CHAR(10)&amp;'Мандатная (список)'!F367&amp;CHAR(10)&amp;'Мандатная (список)'!F368&amp;CHAR(10)&amp;'Мандатная (список)'!F369</f>
        <v>
</v>
      </c>
    </row>
    <row r="365" spans="1:6" ht="12.75">
      <c r="A365" s="112"/>
      <c r="B365" s="114"/>
      <c r="C365" s="116"/>
      <c r="D365" s="112"/>
      <c r="E365" s="112"/>
      <c r="F365" s="112"/>
    </row>
    <row r="366" spans="1:6" ht="12.75">
      <c r="A366" s="112"/>
      <c r="B366" s="114"/>
      <c r="C366" s="116"/>
      <c r="D366" s="112"/>
      <c r="E366" s="112"/>
      <c r="F366" s="112"/>
    </row>
    <row r="367" spans="1:6" ht="12.75">
      <c r="A367" s="112"/>
      <c r="B367" s="114"/>
      <c r="C367" s="116"/>
      <c r="D367" s="112"/>
      <c r="E367" s="112"/>
      <c r="F367" s="112"/>
    </row>
    <row r="368" spans="1:6" ht="12.75">
      <c r="A368" s="112"/>
      <c r="B368" s="114"/>
      <c r="C368" s="116"/>
      <c r="D368" s="112"/>
      <c r="E368" s="112"/>
      <c r="F368" s="112"/>
    </row>
    <row r="369" spans="1:6" ht="12.75">
      <c r="A369" s="112"/>
      <c r="B369" s="115"/>
      <c r="C369" s="117"/>
      <c r="D369" s="112"/>
      <c r="E369" s="112"/>
      <c r="F369" s="112"/>
    </row>
    <row r="370" spans="1:6" ht="12.75" customHeight="1">
      <c r="A370" s="111">
        <f>'Мандатная (список)'!A370</f>
        <v>0</v>
      </c>
      <c r="B370" s="113" t="str">
        <f>'Мандатная (список)'!B370&amp;CHAR(10)&amp;'Мандатная (список)'!B371&amp;CHAR(10)&amp;'Мандатная (список)'!B372&amp;CHAR(10)&amp;'Мандатная (список)'!B373&amp;CHAR(10)&amp;'Мандатная (список)'!B374&amp;CHAR(10)&amp;'Мандатная (список)'!B375</f>
        <v>
</v>
      </c>
      <c r="C370" s="113" t="str">
        <f>'Мандатная (список)'!C370&amp;CHAR(10)&amp;'Мандатная (список)'!C371&amp;CHAR(10)&amp;'Мандатная (список)'!C372&amp;CHAR(10)&amp;'Мандатная (список)'!C373&amp;CHAR(10)&amp;'Мандатная (список)'!C374&amp;CHAR(10)&amp;'Мандатная (список)'!C375</f>
        <v>
</v>
      </c>
      <c r="D370" s="111" t="str">
        <f>'Мандатная (список)'!D370&amp;CHAR(10)&amp;'Мандатная (список)'!D371&amp;CHAR(10)&amp;'Мандатная (список)'!D372&amp;CHAR(10)&amp;'Мандатная (список)'!D373&amp;CHAR(10)&amp;'Мандатная (список)'!D374&amp;CHAR(10)&amp;'Мандатная (список)'!D375</f>
        <v>
</v>
      </c>
      <c r="E370" s="111" t="str">
        <f>'Мандатная (список)'!E370&amp;CHAR(10)&amp;'Мандатная (список)'!E371&amp;CHAR(10)&amp;'Мандатная (список)'!E372&amp;CHAR(10)&amp;'Мандатная (список)'!E373&amp;CHAR(10)&amp;'Мандатная (список)'!E374&amp;CHAR(10)&amp;'Мандатная (список)'!E375</f>
        <v>
</v>
      </c>
      <c r="F370" s="111" t="str">
        <f>'Мандатная (список)'!F370&amp;CHAR(10)&amp;'Мандатная (список)'!F371&amp;CHAR(10)&amp;'Мандатная (список)'!F372&amp;CHAR(10)&amp;'Мандатная (список)'!F373&amp;CHAR(10)&amp;'Мандатная (список)'!F374&amp;CHAR(10)&amp;'Мандатная (список)'!F375</f>
        <v>
</v>
      </c>
    </row>
    <row r="371" spans="1:6" ht="12.75">
      <c r="A371" s="112"/>
      <c r="B371" s="114"/>
      <c r="C371" s="116"/>
      <c r="D371" s="112"/>
      <c r="E371" s="112"/>
      <c r="F371" s="112"/>
    </row>
    <row r="372" spans="1:6" ht="12.75">
      <c r="A372" s="112"/>
      <c r="B372" s="114"/>
      <c r="C372" s="116"/>
      <c r="D372" s="112"/>
      <c r="E372" s="112"/>
      <c r="F372" s="112"/>
    </row>
    <row r="373" spans="1:6" ht="12.75">
      <c r="A373" s="112"/>
      <c r="B373" s="114"/>
      <c r="C373" s="116"/>
      <c r="D373" s="112"/>
      <c r="E373" s="112"/>
      <c r="F373" s="112"/>
    </row>
    <row r="374" spans="1:6" ht="12.75">
      <c r="A374" s="112"/>
      <c r="B374" s="114"/>
      <c r="C374" s="116"/>
      <c r="D374" s="112"/>
      <c r="E374" s="112"/>
      <c r="F374" s="112"/>
    </row>
    <row r="375" spans="1:6" ht="12.75">
      <c r="A375" s="112"/>
      <c r="B375" s="115"/>
      <c r="C375" s="117"/>
      <c r="D375" s="112"/>
      <c r="E375" s="112"/>
      <c r="F375" s="112"/>
    </row>
    <row r="376" spans="1:6" ht="12.75" customHeight="1">
      <c r="A376" s="111">
        <f>'Мандатная (список)'!A376</f>
        <v>0</v>
      </c>
      <c r="B376" s="113" t="str">
        <f>'Мандатная (список)'!B376&amp;CHAR(10)&amp;'Мандатная (список)'!B377&amp;CHAR(10)&amp;'Мандатная (список)'!B378&amp;CHAR(10)&amp;'Мандатная (список)'!B379&amp;CHAR(10)&amp;'Мандатная (список)'!B380&amp;CHAR(10)&amp;'Мандатная (список)'!B381</f>
        <v>
</v>
      </c>
      <c r="C376" s="113" t="str">
        <f>'Мандатная (список)'!C376&amp;CHAR(10)&amp;'Мандатная (список)'!C377&amp;CHAR(10)&amp;'Мандатная (список)'!C378&amp;CHAR(10)&amp;'Мандатная (список)'!C379&amp;CHAR(10)&amp;'Мандатная (список)'!C380&amp;CHAR(10)&amp;'Мандатная (список)'!C381</f>
        <v>
</v>
      </c>
      <c r="D376" s="111" t="str">
        <f>'Мандатная (список)'!D376&amp;CHAR(10)&amp;'Мандатная (список)'!D377&amp;CHAR(10)&amp;'Мандатная (список)'!D378&amp;CHAR(10)&amp;'Мандатная (список)'!D379&amp;CHAR(10)&amp;'Мандатная (список)'!D380&amp;CHAR(10)&amp;'Мандатная (список)'!D381</f>
        <v>
</v>
      </c>
      <c r="E376" s="111" t="str">
        <f>'Мандатная (список)'!E376&amp;CHAR(10)&amp;'Мандатная (список)'!E377&amp;CHAR(10)&amp;'Мандатная (список)'!E378&amp;CHAR(10)&amp;'Мандатная (список)'!E379&amp;CHAR(10)&amp;'Мандатная (список)'!E380&amp;CHAR(10)&amp;'Мандатная (список)'!E381</f>
        <v>
</v>
      </c>
      <c r="F376" s="111" t="str">
        <f>'Мандатная (список)'!F376&amp;CHAR(10)&amp;'Мандатная (список)'!F377&amp;CHAR(10)&amp;'Мандатная (список)'!F378&amp;CHAR(10)&amp;'Мандатная (список)'!F379&amp;CHAR(10)&amp;'Мандатная (список)'!F380&amp;CHAR(10)&amp;'Мандатная (список)'!F381</f>
        <v>
</v>
      </c>
    </row>
    <row r="377" spans="1:6" ht="12.75">
      <c r="A377" s="112"/>
      <c r="B377" s="114"/>
      <c r="C377" s="116"/>
      <c r="D377" s="112"/>
      <c r="E377" s="112"/>
      <c r="F377" s="112"/>
    </row>
    <row r="378" spans="1:6" ht="12.75">
      <c r="A378" s="112"/>
      <c r="B378" s="114"/>
      <c r="C378" s="116"/>
      <c r="D378" s="112"/>
      <c r="E378" s="112"/>
      <c r="F378" s="112"/>
    </row>
    <row r="379" spans="1:6" ht="12.75">
      <c r="A379" s="112"/>
      <c r="B379" s="114"/>
      <c r="C379" s="116"/>
      <c r="D379" s="112"/>
      <c r="E379" s="112"/>
      <c r="F379" s="112"/>
    </row>
    <row r="380" spans="1:6" ht="12.75">
      <c r="A380" s="112"/>
      <c r="B380" s="114"/>
      <c r="C380" s="116"/>
      <c r="D380" s="112"/>
      <c r="E380" s="112"/>
      <c r="F380" s="112"/>
    </row>
    <row r="381" spans="1:6" ht="12.75">
      <c r="A381" s="112"/>
      <c r="B381" s="115"/>
      <c r="C381" s="117"/>
      <c r="D381" s="112"/>
      <c r="E381" s="112"/>
      <c r="F381" s="112"/>
    </row>
    <row r="382" spans="1:6" ht="12.75" customHeight="1">
      <c r="A382" s="111">
        <f>'Мандатная (список)'!A382</f>
        <v>0</v>
      </c>
      <c r="B382" s="113" t="str">
        <f>'Мандатная (список)'!B382&amp;CHAR(10)&amp;'Мандатная (список)'!B383&amp;CHAR(10)&amp;'Мандатная (список)'!B384&amp;CHAR(10)&amp;'Мандатная (список)'!B385&amp;CHAR(10)&amp;'Мандатная (список)'!B386&amp;CHAR(10)&amp;'Мандатная (список)'!B387</f>
        <v>
</v>
      </c>
      <c r="C382" s="113" t="str">
        <f>'Мандатная (список)'!C382&amp;CHAR(10)&amp;'Мандатная (список)'!C383&amp;CHAR(10)&amp;'Мандатная (список)'!C384&amp;CHAR(10)&amp;'Мандатная (список)'!C385&amp;CHAR(10)&amp;'Мандатная (список)'!C386&amp;CHAR(10)&amp;'Мандатная (список)'!C387</f>
        <v>
</v>
      </c>
      <c r="D382" s="111" t="str">
        <f>'Мандатная (список)'!D382&amp;CHAR(10)&amp;'Мандатная (список)'!D383&amp;CHAR(10)&amp;'Мандатная (список)'!D384&amp;CHAR(10)&amp;'Мандатная (список)'!D385&amp;CHAR(10)&amp;'Мандатная (список)'!D386&amp;CHAR(10)&amp;'Мандатная (список)'!D387</f>
        <v>
</v>
      </c>
      <c r="E382" s="111" t="str">
        <f>'Мандатная (список)'!E382&amp;CHAR(10)&amp;'Мандатная (список)'!E383&amp;CHAR(10)&amp;'Мандатная (список)'!E384&amp;CHAR(10)&amp;'Мандатная (список)'!E385&amp;CHAR(10)&amp;'Мандатная (список)'!E386&amp;CHAR(10)&amp;'Мандатная (список)'!E387</f>
        <v>
</v>
      </c>
      <c r="F382" s="111" t="str">
        <f>'Мандатная (список)'!F382&amp;CHAR(10)&amp;'Мандатная (список)'!F383&amp;CHAR(10)&amp;'Мандатная (список)'!F384&amp;CHAR(10)&amp;'Мандатная (список)'!F385&amp;CHAR(10)&amp;'Мандатная (список)'!F386&amp;CHAR(10)&amp;'Мандатная (список)'!F387</f>
        <v>
</v>
      </c>
    </row>
    <row r="383" spans="1:6" ht="12.75">
      <c r="A383" s="112"/>
      <c r="B383" s="114"/>
      <c r="C383" s="116"/>
      <c r="D383" s="112"/>
      <c r="E383" s="112"/>
      <c r="F383" s="112"/>
    </row>
    <row r="384" spans="1:6" ht="12.75">
      <c r="A384" s="112"/>
      <c r="B384" s="114"/>
      <c r="C384" s="116"/>
      <c r="D384" s="112"/>
      <c r="E384" s="112"/>
      <c r="F384" s="112"/>
    </row>
    <row r="385" spans="1:6" ht="12.75">
      <c r="A385" s="112"/>
      <c r="B385" s="114"/>
      <c r="C385" s="116"/>
      <c r="D385" s="112"/>
      <c r="E385" s="112"/>
      <c r="F385" s="112"/>
    </row>
    <row r="386" spans="1:6" ht="12.75">
      <c r="A386" s="112"/>
      <c r="B386" s="114"/>
      <c r="C386" s="116"/>
      <c r="D386" s="112"/>
      <c r="E386" s="112"/>
      <c r="F386" s="112"/>
    </row>
    <row r="387" spans="1:6" ht="12.75">
      <c r="A387" s="112"/>
      <c r="B387" s="115"/>
      <c r="C387" s="117"/>
      <c r="D387" s="112"/>
      <c r="E387" s="112"/>
      <c r="F387" s="112"/>
    </row>
    <row r="388" spans="1:6" ht="12.75" customHeight="1">
      <c r="A388" s="111">
        <f>'Мандатная (список)'!A388</f>
        <v>0</v>
      </c>
      <c r="B388" s="113" t="str">
        <f>'Мандатная (список)'!B388&amp;CHAR(10)&amp;'Мандатная (список)'!B389&amp;CHAR(10)&amp;'Мандатная (список)'!B390&amp;CHAR(10)&amp;'Мандатная (список)'!B391&amp;CHAR(10)&amp;'Мандатная (список)'!B392&amp;CHAR(10)&amp;'Мандатная (список)'!B393</f>
        <v>
</v>
      </c>
      <c r="C388" s="113" t="str">
        <f>'Мандатная (список)'!C388&amp;CHAR(10)&amp;'Мандатная (список)'!C389&amp;CHAR(10)&amp;'Мандатная (список)'!C390&amp;CHAR(10)&amp;'Мандатная (список)'!C391&amp;CHAR(10)&amp;'Мандатная (список)'!C392&amp;CHAR(10)&amp;'Мандатная (список)'!C393</f>
        <v>
</v>
      </c>
      <c r="D388" s="111" t="str">
        <f>'Мандатная (список)'!D388&amp;CHAR(10)&amp;'Мандатная (список)'!D389&amp;CHAR(10)&amp;'Мандатная (список)'!D390&amp;CHAR(10)&amp;'Мандатная (список)'!D391&amp;CHAR(10)&amp;'Мандатная (список)'!D392&amp;CHAR(10)&amp;'Мандатная (список)'!D393</f>
        <v>
</v>
      </c>
      <c r="E388" s="111" t="str">
        <f>'Мандатная (список)'!E388&amp;CHAR(10)&amp;'Мандатная (список)'!E389&amp;CHAR(10)&amp;'Мандатная (список)'!E390&amp;CHAR(10)&amp;'Мандатная (список)'!E391&amp;CHAR(10)&amp;'Мандатная (список)'!E392&amp;CHAR(10)&amp;'Мандатная (список)'!E393</f>
        <v>
</v>
      </c>
      <c r="F388" s="111" t="str">
        <f>'Мандатная (список)'!F388&amp;CHAR(10)&amp;'Мандатная (список)'!F389&amp;CHAR(10)&amp;'Мандатная (список)'!F390&amp;CHAR(10)&amp;'Мандатная (список)'!F391&amp;CHAR(10)&amp;'Мандатная (список)'!F392&amp;CHAR(10)&amp;'Мандатная (список)'!F393</f>
        <v>
</v>
      </c>
    </row>
    <row r="389" spans="1:6" ht="12.75">
      <c r="A389" s="112"/>
      <c r="B389" s="114"/>
      <c r="C389" s="116"/>
      <c r="D389" s="112"/>
      <c r="E389" s="112"/>
      <c r="F389" s="112"/>
    </row>
    <row r="390" spans="1:6" ht="12.75">
      <c r="A390" s="112"/>
      <c r="B390" s="114"/>
      <c r="C390" s="116"/>
      <c r="D390" s="112"/>
      <c r="E390" s="112"/>
      <c r="F390" s="112"/>
    </row>
    <row r="391" spans="1:6" ht="12.75">
      <c r="A391" s="112"/>
      <c r="B391" s="114"/>
      <c r="C391" s="116"/>
      <c r="D391" s="112"/>
      <c r="E391" s="112"/>
      <c r="F391" s="112"/>
    </row>
    <row r="392" spans="1:6" ht="12.75">
      <c r="A392" s="112"/>
      <c r="B392" s="114"/>
      <c r="C392" s="116"/>
      <c r="D392" s="112"/>
      <c r="E392" s="112"/>
      <c r="F392" s="112"/>
    </row>
    <row r="393" spans="1:6" ht="12.75">
      <c r="A393" s="112"/>
      <c r="B393" s="115"/>
      <c r="C393" s="117"/>
      <c r="D393" s="112"/>
      <c r="E393" s="112"/>
      <c r="F393" s="112"/>
    </row>
    <row r="394" spans="1:6" ht="12.75" customHeight="1">
      <c r="A394" s="111">
        <f>'Мандатная (список)'!A394</f>
        <v>0</v>
      </c>
      <c r="B394" s="113" t="str">
        <f>'Мандатная (список)'!B394&amp;CHAR(10)&amp;'Мандатная (список)'!B395&amp;CHAR(10)&amp;'Мандатная (список)'!B396&amp;CHAR(10)&amp;'Мандатная (список)'!B397&amp;CHAR(10)&amp;'Мандатная (список)'!B398&amp;CHAR(10)&amp;'Мандатная (список)'!B399</f>
        <v>
</v>
      </c>
      <c r="C394" s="113" t="str">
        <f>'Мандатная (список)'!C394&amp;CHAR(10)&amp;'Мандатная (список)'!C395&amp;CHAR(10)&amp;'Мандатная (список)'!C396&amp;CHAR(10)&amp;'Мандатная (список)'!C397&amp;CHAR(10)&amp;'Мандатная (список)'!C398&amp;CHAR(10)&amp;'Мандатная (список)'!C399</f>
        <v>
</v>
      </c>
      <c r="D394" s="111" t="str">
        <f>'Мандатная (список)'!D394&amp;CHAR(10)&amp;'Мандатная (список)'!D395&amp;CHAR(10)&amp;'Мандатная (список)'!D396&amp;CHAR(10)&amp;'Мандатная (список)'!D397&amp;CHAR(10)&amp;'Мандатная (список)'!D398&amp;CHAR(10)&amp;'Мандатная (список)'!D399</f>
        <v>
</v>
      </c>
      <c r="E394" s="111" t="str">
        <f>'Мандатная (список)'!E394&amp;CHAR(10)&amp;'Мандатная (список)'!E395&amp;CHAR(10)&amp;'Мандатная (список)'!E396&amp;CHAR(10)&amp;'Мандатная (список)'!E397&amp;CHAR(10)&amp;'Мандатная (список)'!E398&amp;CHAR(10)&amp;'Мандатная (список)'!E399</f>
        <v>
</v>
      </c>
      <c r="F394" s="111" t="str">
        <f>'Мандатная (список)'!F394&amp;CHAR(10)&amp;'Мандатная (список)'!F395&amp;CHAR(10)&amp;'Мандатная (список)'!F396&amp;CHAR(10)&amp;'Мандатная (список)'!F397&amp;CHAR(10)&amp;'Мандатная (список)'!F398&amp;CHAR(10)&amp;'Мандатная (список)'!F399</f>
        <v>
</v>
      </c>
    </row>
    <row r="395" spans="1:6" ht="12.75">
      <c r="A395" s="112"/>
      <c r="B395" s="114"/>
      <c r="C395" s="116"/>
      <c r="D395" s="112"/>
      <c r="E395" s="112"/>
      <c r="F395" s="112"/>
    </row>
    <row r="396" spans="1:6" ht="12.75">
      <c r="A396" s="112"/>
      <c r="B396" s="114"/>
      <c r="C396" s="116"/>
      <c r="D396" s="112"/>
      <c r="E396" s="112"/>
      <c r="F396" s="112"/>
    </row>
    <row r="397" spans="1:6" ht="12.75">
      <c r="A397" s="112"/>
      <c r="B397" s="114"/>
      <c r="C397" s="116"/>
      <c r="D397" s="112"/>
      <c r="E397" s="112"/>
      <c r="F397" s="112"/>
    </row>
    <row r="398" spans="1:6" ht="12.75">
      <c r="A398" s="112"/>
      <c r="B398" s="114"/>
      <c r="C398" s="116"/>
      <c r="D398" s="112"/>
      <c r="E398" s="112"/>
      <c r="F398" s="112"/>
    </row>
    <row r="399" spans="1:6" ht="12.75">
      <c r="A399" s="112"/>
      <c r="B399" s="115"/>
      <c r="C399" s="117"/>
      <c r="D399" s="112"/>
      <c r="E399" s="112"/>
      <c r="F399" s="112"/>
    </row>
    <row r="400" spans="1:6" ht="12.75" customHeight="1">
      <c r="A400" s="111">
        <f>'Мандатная (список)'!A400</f>
        <v>0</v>
      </c>
      <c r="B400" s="113" t="str">
        <f>'Мандатная (список)'!B400&amp;CHAR(10)&amp;'Мандатная (список)'!B401&amp;CHAR(10)&amp;'Мандатная (список)'!B402&amp;CHAR(10)&amp;'Мандатная (список)'!B403&amp;CHAR(10)&amp;'Мандатная (список)'!B404&amp;CHAR(10)&amp;'Мандатная (список)'!B405</f>
        <v>
</v>
      </c>
      <c r="C400" s="113" t="str">
        <f>'Мандатная (список)'!C400&amp;CHAR(10)&amp;'Мандатная (список)'!C401&amp;CHAR(10)&amp;'Мандатная (список)'!C402&amp;CHAR(10)&amp;'Мандатная (список)'!C403&amp;CHAR(10)&amp;'Мандатная (список)'!C404&amp;CHAR(10)&amp;'Мандатная (список)'!C405</f>
        <v>
</v>
      </c>
      <c r="D400" s="111" t="str">
        <f>'Мандатная (список)'!D400&amp;CHAR(10)&amp;'Мандатная (список)'!D401&amp;CHAR(10)&amp;'Мандатная (список)'!D402&amp;CHAR(10)&amp;'Мандатная (список)'!D403&amp;CHAR(10)&amp;'Мандатная (список)'!D404&amp;CHAR(10)&amp;'Мандатная (список)'!D405</f>
        <v>
</v>
      </c>
      <c r="E400" s="111" t="str">
        <f>'Мандатная (список)'!E400&amp;CHAR(10)&amp;'Мандатная (список)'!E401&amp;CHAR(10)&amp;'Мандатная (список)'!E402&amp;CHAR(10)&amp;'Мандатная (список)'!E403&amp;CHAR(10)&amp;'Мандатная (список)'!E404&amp;CHAR(10)&amp;'Мандатная (список)'!E405</f>
        <v>
</v>
      </c>
      <c r="F400" s="111" t="str">
        <f>'Мандатная (список)'!F400&amp;CHAR(10)&amp;'Мандатная (список)'!F401&amp;CHAR(10)&amp;'Мандатная (список)'!F402&amp;CHAR(10)&amp;'Мандатная (список)'!F403&amp;CHAR(10)&amp;'Мандатная (список)'!F404&amp;CHAR(10)&amp;'Мандатная (список)'!F405</f>
        <v>
</v>
      </c>
    </row>
    <row r="401" spans="1:6" ht="12.75">
      <c r="A401" s="112"/>
      <c r="B401" s="114"/>
      <c r="C401" s="116"/>
      <c r="D401" s="112"/>
      <c r="E401" s="112"/>
      <c r="F401" s="112"/>
    </row>
    <row r="402" spans="1:6" ht="12.75">
      <c r="A402" s="112"/>
      <c r="B402" s="114"/>
      <c r="C402" s="116"/>
      <c r="D402" s="112"/>
      <c r="E402" s="112"/>
      <c r="F402" s="112"/>
    </row>
    <row r="403" spans="1:6" ht="12.75">
      <c r="A403" s="112"/>
      <c r="B403" s="114"/>
      <c r="C403" s="116"/>
      <c r="D403" s="112"/>
      <c r="E403" s="112"/>
      <c r="F403" s="112"/>
    </row>
    <row r="404" spans="1:6" ht="12.75">
      <c r="A404" s="112"/>
      <c r="B404" s="114"/>
      <c r="C404" s="116"/>
      <c r="D404" s="112"/>
      <c r="E404" s="112"/>
      <c r="F404" s="112"/>
    </row>
    <row r="405" spans="1:6" ht="12.75">
      <c r="A405" s="112"/>
      <c r="B405" s="115"/>
      <c r="C405" s="117"/>
      <c r="D405" s="112"/>
      <c r="E405" s="112"/>
      <c r="F405" s="112"/>
    </row>
    <row r="406" spans="1:6" ht="12.75" customHeight="1">
      <c r="A406" s="111">
        <f>'Мандатная (список)'!A406</f>
        <v>0</v>
      </c>
      <c r="B406" s="113" t="str">
        <f>'Мандатная (список)'!B406&amp;CHAR(10)&amp;'Мандатная (список)'!B407&amp;CHAR(10)&amp;'Мандатная (список)'!B408&amp;CHAR(10)&amp;'Мандатная (список)'!B409&amp;CHAR(10)&amp;'Мандатная (список)'!B410&amp;CHAR(10)&amp;'Мандатная (список)'!B411</f>
        <v>
</v>
      </c>
      <c r="C406" s="113" t="str">
        <f>'Мандатная (список)'!C406&amp;CHAR(10)&amp;'Мандатная (список)'!C407&amp;CHAR(10)&amp;'Мандатная (список)'!C408&amp;CHAR(10)&amp;'Мандатная (список)'!C409&amp;CHAR(10)&amp;'Мандатная (список)'!C410&amp;CHAR(10)&amp;'Мандатная (список)'!C411</f>
        <v>
</v>
      </c>
      <c r="D406" s="111" t="str">
        <f>'Мандатная (список)'!D406&amp;CHAR(10)&amp;'Мандатная (список)'!D407&amp;CHAR(10)&amp;'Мандатная (список)'!D408&amp;CHAR(10)&amp;'Мандатная (список)'!D409&amp;CHAR(10)&amp;'Мандатная (список)'!D410&amp;CHAR(10)&amp;'Мандатная (список)'!D411</f>
        <v>
</v>
      </c>
      <c r="E406" s="111" t="str">
        <f>'Мандатная (список)'!E406&amp;CHAR(10)&amp;'Мандатная (список)'!E407&amp;CHAR(10)&amp;'Мандатная (список)'!E408&amp;CHAR(10)&amp;'Мандатная (список)'!E409&amp;CHAR(10)&amp;'Мандатная (список)'!E410&amp;CHAR(10)&amp;'Мандатная (список)'!E411</f>
        <v>
</v>
      </c>
      <c r="F406" s="111" t="str">
        <f>'Мандатная (список)'!F406&amp;CHAR(10)&amp;'Мандатная (список)'!F407&amp;CHAR(10)&amp;'Мандатная (список)'!F408&amp;CHAR(10)&amp;'Мандатная (список)'!F409&amp;CHAR(10)&amp;'Мандатная (список)'!F410&amp;CHAR(10)&amp;'Мандатная (список)'!F411</f>
        <v>
</v>
      </c>
    </row>
    <row r="407" spans="1:6" ht="12.75">
      <c r="A407" s="112"/>
      <c r="B407" s="114"/>
      <c r="C407" s="116"/>
      <c r="D407" s="112"/>
      <c r="E407" s="112"/>
      <c r="F407" s="112"/>
    </row>
    <row r="408" spans="1:6" ht="12.75">
      <c r="A408" s="112"/>
      <c r="B408" s="114"/>
      <c r="C408" s="116"/>
      <c r="D408" s="112"/>
      <c r="E408" s="112"/>
      <c r="F408" s="112"/>
    </row>
    <row r="409" spans="1:6" ht="12.75">
      <c r="A409" s="112"/>
      <c r="B409" s="114"/>
      <c r="C409" s="116"/>
      <c r="D409" s="112"/>
      <c r="E409" s="112"/>
      <c r="F409" s="112"/>
    </row>
    <row r="410" spans="1:6" ht="12.75">
      <c r="A410" s="112"/>
      <c r="B410" s="114"/>
      <c r="C410" s="116"/>
      <c r="D410" s="112"/>
      <c r="E410" s="112"/>
      <c r="F410" s="112"/>
    </row>
    <row r="411" spans="1:6" ht="12.75">
      <c r="A411" s="112"/>
      <c r="B411" s="115"/>
      <c r="C411" s="117"/>
      <c r="D411" s="112"/>
      <c r="E411" s="112"/>
      <c r="F411" s="112"/>
    </row>
    <row r="412" spans="1:6" ht="12.75" customHeight="1">
      <c r="A412" s="111">
        <f>'Мандатная (список)'!A412</f>
        <v>0</v>
      </c>
      <c r="B412" s="113" t="str">
        <f>'Мандатная (список)'!B412&amp;CHAR(10)&amp;'Мандатная (список)'!B413&amp;CHAR(10)&amp;'Мандатная (список)'!B414&amp;CHAR(10)&amp;'Мандатная (список)'!B415&amp;CHAR(10)&amp;'Мандатная (список)'!B416&amp;CHAR(10)&amp;'Мандатная (список)'!B417</f>
        <v>
</v>
      </c>
      <c r="C412" s="113" t="str">
        <f>'Мандатная (список)'!C412&amp;CHAR(10)&amp;'Мандатная (список)'!C413&amp;CHAR(10)&amp;'Мандатная (список)'!C414&amp;CHAR(10)&amp;'Мандатная (список)'!C415&amp;CHAR(10)&amp;'Мандатная (список)'!C416&amp;CHAR(10)&amp;'Мандатная (список)'!C417</f>
        <v>
</v>
      </c>
      <c r="D412" s="111" t="str">
        <f>'Мандатная (список)'!D412&amp;CHAR(10)&amp;'Мандатная (список)'!D413&amp;CHAR(10)&amp;'Мандатная (список)'!D414&amp;CHAR(10)&amp;'Мандатная (список)'!D415&amp;CHAR(10)&amp;'Мандатная (список)'!D416&amp;CHAR(10)&amp;'Мандатная (список)'!D417</f>
        <v>
</v>
      </c>
      <c r="E412" s="111" t="str">
        <f>'Мандатная (список)'!E412&amp;CHAR(10)&amp;'Мандатная (список)'!E413&amp;CHAR(10)&amp;'Мандатная (список)'!E414&amp;CHAR(10)&amp;'Мандатная (список)'!E415&amp;CHAR(10)&amp;'Мандатная (список)'!E416&amp;CHAR(10)&amp;'Мандатная (список)'!E417</f>
        <v>
</v>
      </c>
      <c r="F412" s="111" t="str">
        <f>'Мандатная (список)'!F412&amp;CHAR(10)&amp;'Мандатная (список)'!F413&amp;CHAR(10)&amp;'Мандатная (список)'!F414&amp;CHAR(10)&amp;'Мандатная (список)'!F415&amp;CHAR(10)&amp;'Мандатная (список)'!F416&amp;CHAR(10)&amp;'Мандатная (список)'!F417</f>
        <v>
</v>
      </c>
    </row>
    <row r="413" spans="1:6" ht="12.75">
      <c r="A413" s="112"/>
      <c r="B413" s="114"/>
      <c r="C413" s="116"/>
      <c r="D413" s="112"/>
      <c r="E413" s="112"/>
      <c r="F413" s="112"/>
    </row>
    <row r="414" spans="1:6" ht="12.75">
      <c r="A414" s="112"/>
      <c r="B414" s="114"/>
      <c r="C414" s="116"/>
      <c r="D414" s="112"/>
      <c r="E414" s="112"/>
      <c r="F414" s="112"/>
    </row>
    <row r="415" spans="1:6" ht="12.75">
      <c r="A415" s="112"/>
      <c r="B415" s="114"/>
      <c r="C415" s="116"/>
      <c r="D415" s="112"/>
      <c r="E415" s="112"/>
      <c r="F415" s="112"/>
    </row>
    <row r="416" spans="1:6" ht="12.75">
      <c r="A416" s="112"/>
      <c r="B416" s="114"/>
      <c r="C416" s="116"/>
      <c r="D416" s="112"/>
      <c r="E416" s="112"/>
      <c r="F416" s="112"/>
    </row>
    <row r="417" spans="1:6" ht="12.75">
      <c r="A417" s="112"/>
      <c r="B417" s="115"/>
      <c r="C417" s="117"/>
      <c r="D417" s="112"/>
      <c r="E417" s="112"/>
      <c r="F417" s="112"/>
    </row>
    <row r="418" spans="1:6" ht="12.75" customHeight="1">
      <c r="A418" s="111">
        <f>'Мандатная (список)'!A418</f>
        <v>0</v>
      </c>
      <c r="B418" s="113" t="str">
        <f>'Мандатная (список)'!B418&amp;CHAR(10)&amp;'Мандатная (список)'!B419&amp;CHAR(10)&amp;'Мандатная (список)'!B420&amp;CHAR(10)&amp;'Мандатная (список)'!B421&amp;CHAR(10)&amp;'Мандатная (список)'!B422&amp;CHAR(10)&amp;'Мандатная (список)'!B423</f>
        <v>
</v>
      </c>
      <c r="C418" s="113" t="str">
        <f>'Мандатная (список)'!C418&amp;CHAR(10)&amp;'Мандатная (список)'!C419&amp;CHAR(10)&amp;'Мандатная (список)'!C420&amp;CHAR(10)&amp;'Мандатная (список)'!C421&amp;CHAR(10)&amp;'Мандатная (список)'!C422&amp;CHAR(10)&amp;'Мандатная (список)'!C423</f>
        <v>
</v>
      </c>
      <c r="D418" s="111" t="str">
        <f>'Мандатная (список)'!D418&amp;CHAR(10)&amp;'Мандатная (список)'!D419&amp;CHAR(10)&amp;'Мандатная (список)'!D420&amp;CHAR(10)&amp;'Мандатная (список)'!D421&amp;CHAR(10)&amp;'Мандатная (список)'!D422&amp;CHAR(10)&amp;'Мандатная (список)'!D423</f>
        <v>
</v>
      </c>
      <c r="E418" s="111" t="str">
        <f>'Мандатная (список)'!E418&amp;CHAR(10)&amp;'Мандатная (список)'!E419&amp;CHAR(10)&amp;'Мандатная (список)'!E420&amp;CHAR(10)&amp;'Мандатная (список)'!E421&amp;CHAR(10)&amp;'Мандатная (список)'!E422&amp;CHAR(10)&amp;'Мандатная (список)'!E423</f>
        <v>
</v>
      </c>
      <c r="F418" s="111" t="str">
        <f>'Мандатная (список)'!F418&amp;CHAR(10)&amp;'Мандатная (список)'!F419&amp;CHAR(10)&amp;'Мандатная (список)'!F420&amp;CHAR(10)&amp;'Мандатная (список)'!F421&amp;CHAR(10)&amp;'Мандатная (список)'!F422&amp;CHAR(10)&amp;'Мандатная (список)'!F423</f>
        <v>
</v>
      </c>
    </row>
    <row r="419" spans="1:6" ht="12.75">
      <c r="A419" s="112"/>
      <c r="B419" s="114"/>
      <c r="C419" s="116"/>
      <c r="D419" s="112"/>
      <c r="E419" s="112"/>
      <c r="F419" s="112"/>
    </row>
    <row r="420" spans="1:6" ht="12.75">
      <c r="A420" s="112"/>
      <c r="B420" s="114"/>
      <c r="C420" s="116"/>
      <c r="D420" s="112"/>
      <c r="E420" s="112"/>
      <c r="F420" s="112"/>
    </row>
    <row r="421" spans="1:6" ht="12.75">
      <c r="A421" s="112"/>
      <c r="B421" s="114"/>
      <c r="C421" s="116"/>
      <c r="D421" s="112"/>
      <c r="E421" s="112"/>
      <c r="F421" s="112"/>
    </row>
    <row r="422" spans="1:6" ht="12.75">
      <c r="A422" s="112"/>
      <c r="B422" s="114"/>
      <c r="C422" s="116"/>
      <c r="D422" s="112"/>
      <c r="E422" s="112"/>
      <c r="F422" s="112"/>
    </row>
    <row r="423" spans="1:6" ht="12.75">
      <c r="A423" s="112"/>
      <c r="B423" s="115"/>
      <c r="C423" s="117"/>
      <c r="D423" s="112"/>
      <c r="E423" s="112"/>
      <c r="F423" s="112"/>
    </row>
    <row r="424" spans="1:6" ht="12.75" customHeight="1">
      <c r="A424" s="111">
        <f>'Мандатная (список)'!A424</f>
        <v>0</v>
      </c>
      <c r="B424" s="113" t="str">
        <f>'Мандатная (список)'!B424&amp;CHAR(10)&amp;'Мандатная (список)'!B425&amp;CHAR(10)&amp;'Мандатная (список)'!B426&amp;CHAR(10)&amp;'Мандатная (список)'!B427&amp;CHAR(10)&amp;'Мандатная (список)'!B428&amp;CHAR(10)&amp;'Мандатная (список)'!B429</f>
        <v>
</v>
      </c>
      <c r="C424" s="113" t="str">
        <f>'Мандатная (список)'!C424&amp;CHAR(10)&amp;'Мандатная (список)'!C425&amp;CHAR(10)&amp;'Мандатная (список)'!C426&amp;CHAR(10)&amp;'Мандатная (список)'!C427&amp;CHAR(10)&amp;'Мандатная (список)'!C428&amp;CHAR(10)&amp;'Мандатная (список)'!C429</f>
        <v>
</v>
      </c>
      <c r="D424" s="111" t="str">
        <f>'Мандатная (список)'!D424&amp;CHAR(10)&amp;'Мандатная (список)'!D425&amp;CHAR(10)&amp;'Мандатная (список)'!D426&amp;CHAR(10)&amp;'Мандатная (список)'!D427&amp;CHAR(10)&amp;'Мандатная (список)'!D428&amp;CHAR(10)&amp;'Мандатная (список)'!D429</f>
        <v>
</v>
      </c>
      <c r="E424" s="111" t="str">
        <f>'Мандатная (список)'!E424&amp;CHAR(10)&amp;'Мандатная (список)'!E425&amp;CHAR(10)&amp;'Мандатная (список)'!E426&amp;CHAR(10)&amp;'Мандатная (список)'!E427&amp;CHAR(10)&amp;'Мандатная (список)'!E428&amp;CHAR(10)&amp;'Мандатная (список)'!E429</f>
        <v>
</v>
      </c>
      <c r="F424" s="111" t="str">
        <f>'Мандатная (список)'!F424&amp;CHAR(10)&amp;'Мандатная (список)'!F425&amp;CHAR(10)&amp;'Мандатная (список)'!F426&amp;CHAR(10)&amp;'Мандатная (список)'!F427&amp;CHAR(10)&amp;'Мандатная (список)'!F428&amp;CHAR(10)&amp;'Мандатная (список)'!F429</f>
        <v>
</v>
      </c>
    </row>
    <row r="425" spans="1:6" ht="12.75">
      <c r="A425" s="112"/>
      <c r="B425" s="114"/>
      <c r="C425" s="116"/>
      <c r="D425" s="112"/>
      <c r="E425" s="112"/>
      <c r="F425" s="112"/>
    </row>
    <row r="426" spans="1:6" ht="12.75">
      <c r="A426" s="112"/>
      <c r="B426" s="114"/>
      <c r="C426" s="116"/>
      <c r="D426" s="112"/>
      <c r="E426" s="112"/>
      <c r="F426" s="112"/>
    </row>
    <row r="427" spans="1:6" ht="12.75">
      <c r="A427" s="112"/>
      <c r="B427" s="114"/>
      <c r="C427" s="116"/>
      <c r="D427" s="112"/>
      <c r="E427" s="112"/>
      <c r="F427" s="112"/>
    </row>
    <row r="428" spans="1:6" ht="12.75">
      <c r="A428" s="112"/>
      <c r="B428" s="114"/>
      <c r="C428" s="116"/>
      <c r="D428" s="112"/>
      <c r="E428" s="112"/>
      <c r="F428" s="112"/>
    </row>
    <row r="429" spans="1:6" ht="12.75">
      <c r="A429" s="112"/>
      <c r="B429" s="115"/>
      <c r="C429" s="117"/>
      <c r="D429" s="112"/>
      <c r="E429" s="112"/>
      <c r="F429" s="112"/>
    </row>
    <row r="430" spans="1:6" ht="12.75" customHeight="1">
      <c r="A430" s="111">
        <f>'Мандатная (список)'!A430</f>
        <v>0</v>
      </c>
      <c r="B430" s="113" t="str">
        <f>'Мандатная (список)'!B430&amp;CHAR(10)&amp;'Мандатная (список)'!B431&amp;CHAR(10)&amp;'Мандатная (список)'!B432&amp;CHAR(10)&amp;'Мандатная (список)'!B433&amp;CHAR(10)&amp;'Мандатная (список)'!B434&amp;CHAR(10)&amp;'Мандатная (список)'!B435</f>
        <v>
</v>
      </c>
      <c r="C430" s="113" t="str">
        <f>'Мандатная (список)'!C430&amp;CHAR(10)&amp;'Мандатная (список)'!C431&amp;CHAR(10)&amp;'Мандатная (список)'!C432&amp;CHAR(10)&amp;'Мандатная (список)'!C433&amp;CHAR(10)&amp;'Мандатная (список)'!C434&amp;CHAR(10)&amp;'Мандатная (список)'!C435</f>
        <v>
</v>
      </c>
      <c r="D430" s="111" t="str">
        <f>'Мандатная (список)'!D430&amp;CHAR(10)&amp;'Мандатная (список)'!D431&amp;CHAR(10)&amp;'Мандатная (список)'!D432&amp;CHAR(10)&amp;'Мандатная (список)'!D433&amp;CHAR(10)&amp;'Мандатная (список)'!D434&amp;CHAR(10)&amp;'Мандатная (список)'!D435</f>
        <v>
</v>
      </c>
      <c r="E430" s="111" t="str">
        <f>'Мандатная (список)'!E430&amp;CHAR(10)&amp;'Мандатная (список)'!E431&amp;CHAR(10)&amp;'Мандатная (список)'!E432&amp;CHAR(10)&amp;'Мандатная (список)'!E433&amp;CHAR(10)&amp;'Мандатная (список)'!E434&amp;CHAR(10)&amp;'Мандатная (список)'!E435</f>
        <v>
</v>
      </c>
      <c r="F430" s="111" t="str">
        <f>'Мандатная (список)'!F430&amp;CHAR(10)&amp;'Мандатная (список)'!F431&amp;CHAR(10)&amp;'Мандатная (список)'!F432&amp;CHAR(10)&amp;'Мандатная (список)'!F433&amp;CHAR(10)&amp;'Мандатная (список)'!F434&amp;CHAR(10)&amp;'Мандатная (список)'!F435</f>
        <v>
</v>
      </c>
    </row>
    <row r="431" spans="1:6" ht="12.75">
      <c r="A431" s="112"/>
      <c r="B431" s="114"/>
      <c r="C431" s="116"/>
      <c r="D431" s="112"/>
      <c r="E431" s="112"/>
      <c r="F431" s="112"/>
    </row>
    <row r="432" spans="1:6" ht="12.75">
      <c r="A432" s="112"/>
      <c r="B432" s="114"/>
      <c r="C432" s="116"/>
      <c r="D432" s="112"/>
      <c r="E432" s="112"/>
      <c r="F432" s="112"/>
    </row>
    <row r="433" spans="1:6" ht="12.75">
      <c r="A433" s="112"/>
      <c r="B433" s="114"/>
      <c r="C433" s="116"/>
      <c r="D433" s="112"/>
      <c r="E433" s="112"/>
      <c r="F433" s="112"/>
    </row>
    <row r="434" spans="1:6" ht="12.75">
      <c r="A434" s="112"/>
      <c r="B434" s="114"/>
      <c r="C434" s="116"/>
      <c r="D434" s="112"/>
      <c r="E434" s="112"/>
      <c r="F434" s="112"/>
    </row>
    <row r="435" spans="1:6" ht="12.75">
      <c r="A435" s="112"/>
      <c r="B435" s="115"/>
      <c r="C435" s="117"/>
      <c r="D435" s="112"/>
      <c r="E435" s="112"/>
      <c r="F435" s="112"/>
    </row>
    <row r="436" spans="1:6" ht="12.75" customHeight="1">
      <c r="A436" s="111">
        <f>'Мандатная (список)'!A436</f>
        <v>0</v>
      </c>
      <c r="B436" s="113" t="str">
        <f>'Мандатная (список)'!B436&amp;CHAR(10)&amp;'Мандатная (список)'!B437&amp;CHAR(10)&amp;'Мандатная (список)'!B438&amp;CHAR(10)&amp;'Мандатная (список)'!B439&amp;CHAR(10)&amp;'Мандатная (список)'!B440&amp;CHAR(10)&amp;'Мандатная (список)'!B441</f>
        <v>
</v>
      </c>
      <c r="C436" s="113" t="str">
        <f>'Мандатная (список)'!C436&amp;CHAR(10)&amp;'Мандатная (список)'!C437&amp;CHAR(10)&amp;'Мандатная (список)'!C438&amp;CHAR(10)&amp;'Мандатная (список)'!C439&amp;CHAR(10)&amp;'Мандатная (список)'!C440&amp;CHAR(10)&amp;'Мандатная (список)'!C441</f>
        <v>
</v>
      </c>
      <c r="D436" s="111" t="str">
        <f>'Мандатная (список)'!D436&amp;CHAR(10)&amp;'Мандатная (список)'!D437&amp;CHAR(10)&amp;'Мандатная (список)'!D438&amp;CHAR(10)&amp;'Мандатная (список)'!D439&amp;CHAR(10)&amp;'Мандатная (список)'!D440&amp;CHAR(10)&amp;'Мандатная (список)'!D441</f>
        <v>
</v>
      </c>
      <c r="E436" s="111" t="str">
        <f>'Мандатная (список)'!E436&amp;CHAR(10)&amp;'Мандатная (список)'!E437&amp;CHAR(10)&amp;'Мандатная (список)'!E438&amp;CHAR(10)&amp;'Мандатная (список)'!E439&amp;CHAR(10)&amp;'Мандатная (список)'!E440&amp;CHAR(10)&amp;'Мандатная (список)'!E441</f>
        <v>
</v>
      </c>
      <c r="F436" s="111" t="str">
        <f>'Мандатная (список)'!F436&amp;CHAR(10)&amp;'Мандатная (список)'!F437&amp;CHAR(10)&amp;'Мандатная (список)'!F438&amp;CHAR(10)&amp;'Мандатная (список)'!F439&amp;CHAR(10)&amp;'Мандатная (список)'!F440&amp;CHAR(10)&amp;'Мандатная (список)'!F441</f>
        <v>
</v>
      </c>
    </row>
    <row r="437" spans="1:6" ht="12.75">
      <c r="A437" s="112"/>
      <c r="B437" s="114"/>
      <c r="C437" s="116"/>
      <c r="D437" s="112"/>
      <c r="E437" s="112"/>
      <c r="F437" s="112"/>
    </row>
    <row r="438" spans="1:6" ht="12.75">
      <c r="A438" s="112"/>
      <c r="B438" s="114"/>
      <c r="C438" s="116"/>
      <c r="D438" s="112"/>
      <c r="E438" s="112"/>
      <c r="F438" s="112"/>
    </row>
    <row r="439" spans="1:6" ht="12.75">
      <c r="A439" s="112"/>
      <c r="B439" s="114"/>
      <c r="C439" s="116"/>
      <c r="D439" s="112"/>
      <c r="E439" s="112"/>
      <c r="F439" s="112"/>
    </row>
    <row r="440" spans="1:6" ht="12.75">
      <c r="A440" s="112"/>
      <c r="B440" s="114"/>
      <c r="C440" s="116"/>
      <c r="D440" s="112"/>
      <c r="E440" s="112"/>
      <c r="F440" s="112"/>
    </row>
    <row r="441" spans="1:6" ht="12.75">
      <c r="A441" s="112"/>
      <c r="B441" s="115"/>
      <c r="C441" s="117"/>
      <c r="D441" s="112"/>
      <c r="E441" s="112"/>
      <c r="F441" s="112"/>
    </row>
    <row r="442" spans="1:6" ht="12.75" customHeight="1">
      <c r="A442" s="111">
        <f>'Мандатная (список)'!A442</f>
        <v>0</v>
      </c>
      <c r="B442" s="113" t="str">
        <f>'Мандатная (список)'!B442&amp;CHAR(10)&amp;'Мандатная (список)'!B443&amp;CHAR(10)&amp;'Мандатная (список)'!B444&amp;CHAR(10)&amp;'Мандатная (список)'!B445&amp;CHAR(10)&amp;'Мандатная (список)'!B446&amp;CHAR(10)&amp;'Мандатная (список)'!B447</f>
        <v>
</v>
      </c>
      <c r="C442" s="113" t="str">
        <f>'Мандатная (список)'!C442&amp;CHAR(10)&amp;'Мандатная (список)'!C443&amp;CHAR(10)&amp;'Мандатная (список)'!C444&amp;CHAR(10)&amp;'Мандатная (список)'!C445&amp;CHAR(10)&amp;'Мандатная (список)'!C446&amp;CHAR(10)&amp;'Мандатная (список)'!C447</f>
        <v>
</v>
      </c>
      <c r="D442" s="111" t="str">
        <f>'Мандатная (список)'!D442&amp;CHAR(10)&amp;'Мандатная (список)'!D443&amp;CHAR(10)&amp;'Мандатная (список)'!D444&amp;CHAR(10)&amp;'Мандатная (список)'!D445&amp;CHAR(10)&amp;'Мандатная (список)'!D446&amp;CHAR(10)&amp;'Мандатная (список)'!D447</f>
        <v>
</v>
      </c>
      <c r="E442" s="111" t="str">
        <f>'Мандатная (список)'!E442&amp;CHAR(10)&amp;'Мандатная (список)'!E443&amp;CHAR(10)&amp;'Мандатная (список)'!E444&amp;CHAR(10)&amp;'Мандатная (список)'!E445&amp;CHAR(10)&amp;'Мандатная (список)'!E446&amp;CHAR(10)&amp;'Мандатная (список)'!E447</f>
        <v>
</v>
      </c>
      <c r="F442" s="111" t="str">
        <f>'Мандатная (список)'!F442&amp;CHAR(10)&amp;'Мандатная (список)'!F443&amp;CHAR(10)&amp;'Мандатная (список)'!F444&amp;CHAR(10)&amp;'Мандатная (список)'!F445&amp;CHAR(10)&amp;'Мандатная (список)'!F446&amp;CHAR(10)&amp;'Мандатная (список)'!F447</f>
        <v>
</v>
      </c>
    </row>
    <row r="443" spans="1:6" ht="12.75">
      <c r="A443" s="112"/>
      <c r="B443" s="114"/>
      <c r="C443" s="116"/>
      <c r="D443" s="112"/>
      <c r="E443" s="112"/>
      <c r="F443" s="112"/>
    </row>
    <row r="444" spans="1:6" ht="12.75">
      <c r="A444" s="112"/>
      <c r="B444" s="114"/>
      <c r="C444" s="116"/>
      <c r="D444" s="112"/>
      <c r="E444" s="112"/>
      <c r="F444" s="112"/>
    </row>
    <row r="445" spans="1:6" ht="12.75">
      <c r="A445" s="112"/>
      <c r="B445" s="114"/>
      <c r="C445" s="116"/>
      <c r="D445" s="112"/>
      <c r="E445" s="112"/>
      <c r="F445" s="112"/>
    </row>
    <row r="446" spans="1:6" ht="12.75">
      <c r="A446" s="112"/>
      <c r="B446" s="114"/>
      <c r="C446" s="116"/>
      <c r="D446" s="112"/>
      <c r="E446" s="112"/>
      <c r="F446" s="112"/>
    </row>
    <row r="447" spans="1:6" ht="12.75">
      <c r="A447" s="112"/>
      <c r="B447" s="115"/>
      <c r="C447" s="117"/>
      <c r="D447" s="112"/>
      <c r="E447" s="112"/>
      <c r="F447" s="112"/>
    </row>
    <row r="448" spans="1:6" ht="12.75" customHeight="1">
      <c r="A448" s="111">
        <f>'Мандатная (список)'!A448</f>
        <v>0</v>
      </c>
      <c r="B448" s="113" t="str">
        <f>'Мандатная (список)'!B448&amp;CHAR(10)&amp;'Мандатная (список)'!B449&amp;CHAR(10)&amp;'Мандатная (список)'!B450&amp;CHAR(10)&amp;'Мандатная (список)'!B451&amp;CHAR(10)&amp;'Мандатная (список)'!B452&amp;CHAR(10)&amp;'Мандатная (список)'!B453</f>
        <v>
</v>
      </c>
      <c r="C448" s="113" t="str">
        <f>'Мандатная (список)'!C448&amp;CHAR(10)&amp;'Мандатная (список)'!C449&amp;CHAR(10)&amp;'Мандатная (список)'!C450&amp;CHAR(10)&amp;'Мандатная (список)'!C451&amp;CHAR(10)&amp;'Мандатная (список)'!C452&amp;CHAR(10)&amp;'Мандатная (список)'!C453</f>
        <v>
</v>
      </c>
      <c r="D448" s="111" t="str">
        <f>'Мандатная (список)'!D448&amp;CHAR(10)&amp;'Мандатная (список)'!D449&amp;CHAR(10)&amp;'Мандатная (список)'!D450&amp;CHAR(10)&amp;'Мандатная (список)'!D451&amp;CHAR(10)&amp;'Мандатная (список)'!D452&amp;CHAR(10)&amp;'Мандатная (список)'!D453</f>
        <v>
</v>
      </c>
      <c r="E448" s="111" t="str">
        <f>'Мандатная (список)'!E448&amp;CHAR(10)&amp;'Мандатная (список)'!E449&amp;CHAR(10)&amp;'Мандатная (список)'!E450&amp;CHAR(10)&amp;'Мандатная (список)'!E451&amp;CHAR(10)&amp;'Мандатная (список)'!E452&amp;CHAR(10)&amp;'Мандатная (список)'!E453</f>
        <v>
</v>
      </c>
      <c r="F448" s="111" t="str">
        <f>'Мандатная (список)'!F448&amp;CHAR(10)&amp;'Мандатная (список)'!F449&amp;CHAR(10)&amp;'Мандатная (список)'!F450&amp;CHAR(10)&amp;'Мандатная (список)'!F451&amp;CHAR(10)&amp;'Мандатная (список)'!F452&amp;CHAR(10)&amp;'Мандатная (список)'!F453</f>
        <v>
</v>
      </c>
    </row>
    <row r="449" spans="1:6" ht="12.75">
      <c r="A449" s="112"/>
      <c r="B449" s="114"/>
      <c r="C449" s="116"/>
      <c r="D449" s="112"/>
      <c r="E449" s="112"/>
      <c r="F449" s="112"/>
    </row>
    <row r="450" spans="1:6" ht="12.75">
      <c r="A450" s="112"/>
      <c r="B450" s="114"/>
      <c r="C450" s="116"/>
      <c r="D450" s="112"/>
      <c r="E450" s="112"/>
      <c r="F450" s="112"/>
    </row>
    <row r="451" spans="1:6" ht="12.75">
      <c r="A451" s="112"/>
      <c r="B451" s="114"/>
      <c r="C451" s="116"/>
      <c r="D451" s="112"/>
      <c r="E451" s="112"/>
      <c r="F451" s="112"/>
    </row>
    <row r="452" spans="1:6" ht="12.75">
      <c r="A452" s="112"/>
      <c r="B452" s="114"/>
      <c r="C452" s="116"/>
      <c r="D452" s="112"/>
      <c r="E452" s="112"/>
      <c r="F452" s="112"/>
    </row>
    <row r="453" spans="1:6" ht="12.75">
      <c r="A453" s="112"/>
      <c r="B453" s="115"/>
      <c r="C453" s="117"/>
      <c r="D453" s="112"/>
      <c r="E453" s="112"/>
      <c r="F453" s="112"/>
    </row>
    <row r="454" spans="1:6" ht="12.75" customHeight="1">
      <c r="A454" s="111">
        <f>'Мандатная (список)'!A454</f>
        <v>0</v>
      </c>
      <c r="B454" s="113" t="str">
        <f>'Мандатная (список)'!B454&amp;CHAR(10)&amp;'Мандатная (список)'!B455&amp;CHAR(10)&amp;'Мандатная (список)'!B456&amp;CHAR(10)&amp;'Мандатная (список)'!B457&amp;CHAR(10)&amp;'Мандатная (список)'!B458&amp;CHAR(10)&amp;'Мандатная (список)'!B459</f>
        <v>
</v>
      </c>
      <c r="C454" s="113" t="str">
        <f>'Мандатная (список)'!C454&amp;CHAR(10)&amp;'Мандатная (список)'!C455&amp;CHAR(10)&amp;'Мандатная (список)'!C456&amp;CHAR(10)&amp;'Мандатная (список)'!C457&amp;CHAR(10)&amp;'Мандатная (список)'!C458&amp;CHAR(10)&amp;'Мандатная (список)'!C459</f>
        <v>
</v>
      </c>
      <c r="D454" s="111" t="str">
        <f>'Мандатная (список)'!D454&amp;CHAR(10)&amp;'Мандатная (список)'!D455&amp;CHAR(10)&amp;'Мандатная (список)'!D456&amp;CHAR(10)&amp;'Мандатная (список)'!D457&amp;CHAR(10)&amp;'Мандатная (список)'!D458&amp;CHAR(10)&amp;'Мандатная (список)'!D459</f>
        <v>
</v>
      </c>
      <c r="E454" s="111" t="str">
        <f>'Мандатная (список)'!E454&amp;CHAR(10)&amp;'Мандатная (список)'!E455&amp;CHAR(10)&amp;'Мандатная (список)'!E456&amp;CHAR(10)&amp;'Мандатная (список)'!E457&amp;CHAR(10)&amp;'Мандатная (список)'!E458&amp;CHAR(10)&amp;'Мандатная (список)'!E459</f>
        <v>
</v>
      </c>
      <c r="F454" s="111" t="str">
        <f>'Мандатная (список)'!F454&amp;CHAR(10)&amp;'Мандатная (список)'!F455&amp;CHAR(10)&amp;'Мандатная (список)'!F456&amp;CHAR(10)&amp;'Мандатная (список)'!F457&amp;CHAR(10)&amp;'Мандатная (список)'!F458&amp;CHAR(10)&amp;'Мандатная (список)'!F459</f>
        <v>
</v>
      </c>
    </row>
    <row r="455" spans="1:6" ht="12.75">
      <c r="A455" s="112"/>
      <c r="B455" s="114"/>
      <c r="C455" s="116"/>
      <c r="D455" s="112"/>
      <c r="E455" s="112"/>
      <c r="F455" s="112"/>
    </row>
    <row r="456" spans="1:6" ht="12.75">
      <c r="A456" s="112"/>
      <c r="B456" s="114"/>
      <c r="C456" s="116"/>
      <c r="D456" s="112"/>
      <c r="E456" s="112"/>
      <c r="F456" s="112"/>
    </row>
    <row r="457" spans="1:6" ht="12.75">
      <c r="A457" s="112"/>
      <c r="B457" s="114"/>
      <c r="C457" s="116"/>
      <c r="D457" s="112"/>
      <c r="E457" s="112"/>
      <c r="F457" s="112"/>
    </row>
    <row r="458" spans="1:6" ht="12.75">
      <c r="A458" s="112"/>
      <c r="B458" s="114"/>
      <c r="C458" s="116"/>
      <c r="D458" s="112"/>
      <c r="E458" s="112"/>
      <c r="F458" s="112"/>
    </row>
    <row r="459" spans="1:6" ht="12.75">
      <c r="A459" s="112"/>
      <c r="B459" s="115"/>
      <c r="C459" s="117"/>
      <c r="D459" s="112"/>
      <c r="E459" s="112"/>
      <c r="F459" s="112"/>
    </row>
    <row r="460" spans="1:6" ht="12.75" customHeight="1">
      <c r="A460" s="111">
        <f>'Мандатная (список)'!A460</f>
        <v>0</v>
      </c>
      <c r="B460" s="113" t="str">
        <f>'Мандатная (список)'!B460&amp;CHAR(10)&amp;'Мандатная (список)'!B461&amp;CHAR(10)&amp;'Мандатная (список)'!B462&amp;CHAR(10)&amp;'Мандатная (список)'!B463&amp;CHAR(10)&amp;'Мандатная (список)'!B464&amp;CHAR(10)&amp;'Мандатная (список)'!B465</f>
        <v>
</v>
      </c>
      <c r="C460" s="113" t="str">
        <f>'Мандатная (список)'!C460&amp;CHAR(10)&amp;'Мандатная (список)'!C461&amp;CHAR(10)&amp;'Мандатная (список)'!C462&amp;CHAR(10)&amp;'Мандатная (список)'!C463&amp;CHAR(10)&amp;'Мандатная (список)'!C464&amp;CHAR(10)&amp;'Мандатная (список)'!C465</f>
        <v>
</v>
      </c>
      <c r="D460" s="111" t="str">
        <f>'Мандатная (список)'!D460&amp;CHAR(10)&amp;'Мандатная (список)'!D461&amp;CHAR(10)&amp;'Мандатная (список)'!D462&amp;CHAR(10)&amp;'Мандатная (список)'!D463&amp;CHAR(10)&amp;'Мандатная (список)'!D464&amp;CHAR(10)&amp;'Мандатная (список)'!D465</f>
        <v>
</v>
      </c>
      <c r="E460" s="111" t="str">
        <f>'Мандатная (список)'!E460&amp;CHAR(10)&amp;'Мандатная (список)'!E461&amp;CHAR(10)&amp;'Мандатная (список)'!E462&amp;CHAR(10)&amp;'Мандатная (список)'!E463&amp;CHAR(10)&amp;'Мандатная (список)'!E464&amp;CHAR(10)&amp;'Мандатная (список)'!E465</f>
        <v>
</v>
      </c>
      <c r="F460" s="111" t="str">
        <f>'Мандатная (список)'!F460&amp;CHAR(10)&amp;'Мандатная (список)'!F461&amp;CHAR(10)&amp;'Мандатная (список)'!F462&amp;CHAR(10)&amp;'Мандатная (список)'!F463&amp;CHAR(10)&amp;'Мандатная (список)'!F464&amp;CHAR(10)&amp;'Мандатная (список)'!F465</f>
        <v>
</v>
      </c>
    </row>
    <row r="461" spans="1:6" ht="12.75">
      <c r="A461" s="112"/>
      <c r="B461" s="114"/>
      <c r="C461" s="116"/>
      <c r="D461" s="112"/>
      <c r="E461" s="112"/>
      <c r="F461" s="112"/>
    </row>
    <row r="462" spans="1:6" ht="12.75">
      <c r="A462" s="112"/>
      <c r="B462" s="114"/>
      <c r="C462" s="116"/>
      <c r="D462" s="112"/>
      <c r="E462" s="112"/>
      <c r="F462" s="112"/>
    </row>
    <row r="463" spans="1:6" ht="12.75">
      <c r="A463" s="112"/>
      <c r="B463" s="114"/>
      <c r="C463" s="116"/>
      <c r="D463" s="112"/>
      <c r="E463" s="112"/>
      <c r="F463" s="112"/>
    </row>
    <row r="464" spans="1:6" ht="12.75">
      <c r="A464" s="112"/>
      <c r="B464" s="114"/>
      <c r="C464" s="116"/>
      <c r="D464" s="112"/>
      <c r="E464" s="112"/>
      <c r="F464" s="112"/>
    </row>
    <row r="465" spans="1:6" ht="12.75">
      <c r="A465" s="112"/>
      <c r="B465" s="115"/>
      <c r="C465" s="117"/>
      <c r="D465" s="112"/>
      <c r="E465" s="112"/>
      <c r="F465" s="112"/>
    </row>
    <row r="466" spans="1:6" ht="12.75" customHeight="1">
      <c r="A466" s="111">
        <f>'Мандатная (список)'!A466</f>
        <v>0</v>
      </c>
      <c r="B466" s="113" t="str">
        <f>'Мандатная (список)'!B466&amp;CHAR(10)&amp;'Мандатная (список)'!B467&amp;CHAR(10)&amp;'Мандатная (список)'!B468&amp;CHAR(10)&amp;'Мандатная (список)'!B469&amp;CHAR(10)&amp;'Мандатная (список)'!B470&amp;CHAR(10)&amp;'Мандатная (список)'!B471</f>
        <v>
</v>
      </c>
      <c r="C466" s="113" t="str">
        <f>'Мандатная (список)'!C466&amp;CHAR(10)&amp;'Мандатная (список)'!C467&amp;CHAR(10)&amp;'Мандатная (список)'!C468&amp;CHAR(10)&amp;'Мандатная (список)'!C469&amp;CHAR(10)&amp;'Мандатная (список)'!C470&amp;CHAR(10)&amp;'Мандатная (список)'!C471</f>
        <v>
</v>
      </c>
      <c r="D466" s="111" t="str">
        <f>'Мандатная (список)'!D466&amp;CHAR(10)&amp;'Мандатная (список)'!D467&amp;CHAR(10)&amp;'Мандатная (список)'!D468&amp;CHAR(10)&amp;'Мандатная (список)'!D469&amp;CHAR(10)&amp;'Мандатная (список)'!D470&amp;CHAR(10)&amp;'Мандатная (список)'!D471</f>
        <v>
</v>
      </c>
      <c r="E466" s="111" t="str">
        <f>'Мандатная (список)'!E466&amp;CHAR(10)&amp;'Мандатная (список)'!E467&amp;CHAR(10)&amp;'Мандатная (список)'!E468&amp;CHAR(10)&amp;'Мандатная (список)'!E469&amp;CHAR(10)&amp;'Мандатная (список)'!E470&amp;CHAR(10)&amp;'Мандатная (список)'!E471</f>
        <v>
</v>
      </c>
      <c r="F466" s="111" t="str">
        <f>'Мандатная (список)'!F466&amp;CHAR(10)&amp;'Мандатная (список)'!F467&amp;CHAR(10)&amp;'Мандатная (список)'!F468&amp;CHAR(10)&amp;'Мандатная (список)'!F469&amp;CHAR(10)&amp;'Мандатная (список)'!F470&amp;CHAR(10)&amp;'Мандатная (список)'!F471</f>
        <v>
</v>
      </c>
    </row>
    <row r="467" spans="1:6" ht="12.75">
      <c r="A467" s="112"/>
      <c r="B467" s="114"/>
      <c r="C467" s="116"/>
      <c r="D467" s="112"/>
      <c r="E467" s="112"/>
      <c r="F467" s="112"/>
    </row>
    <row r="468" spans="1:6" ht="12.75">
      <c r="A468" s="112"/>
      <c r="B468" s="114"/>
      <c r="C468" s="116"/>
      <c r="D468" s="112"/>
      <c r="E468" s="112"/>
      <c r="F468" s="112"/>
    </row>
    <row r="469" spans="1:6" ht="12.75">
      <c r="A469" s="112"/>
      <c r="B469" s="114"/>
      <c r="C469" s="116"/>
      <c r="D469" s="112"/>
      <c r="E469" s="112"/>
      <c r="F469" s="112"/>
    </row>
    <row r="470" spans="1:6" ht="12.75">
      <c r="A470" s="112"/>
      <c r="B470" s="114"/>
      <c r="C470" s="116"/>
      <c r="D470" s="112"/>
      <c r="E470" s="112"/>
      <c r="F470" s="112"/>
    </row>
    <row r="471" spans="1:6" ht="12.75">
      <c r="A471" s="112"/>
      <c r="B471" s="115"/>
      <c r="C471" s="117"/>
      <c r="D471" s="112"/>
      <c r="E471" s="112"/>
      <c r="F471" s="112"/>
    </row>
    <row r="472" spans="1:6" ht="12.75" customHeight="1">
      <c r="A472" s="111">
        <f>'Мандатная (список)'!A472</f>
        <v>0</v>
      </c>
      <c r="B472" s="113" t="str">
        <f>'Мандатная (список)'!B472&amp;CHAR(10)&amp;'Мандатная (список)'!B473&amp;CHAR(10)&amp;'Мандатная (список)'!B474&amp;CHAR(10)&amp;'Мандатная (список)'!B475&amp;CHAR(10)&amp;'Мандатная (список)'!B476&amp;CHAR(10)&amp;'Мандатная (список)'!B477</f>
        <v>
</v>
      </c>
      <c r="C472" s="113" t="str">
        <f>'Мандатная (список)'!C472&amp;CHAR(10)&amp;'Мандатная (список)'!C473&amp;CHAR(10)&amp;'Мандатная (список)'!C474&amp;CHAR(10)&amp;'Мандатная (список)'!C475&amp;CHAR(10)&amp;'Мандатная (список)'!C476&amp;CHAR(10)&amp;'Мандатная (список)'!C477</f>
        <v>
</v>
      </c>
      <c r="D472" s="111" t="str">
        <f>'Мандатная (список)'!D472&amp;CHAR(10)&amp;'Мандатная (список)'!D473&amp;CHAR(10)&amp;'Мандатная (список)'!D474&amp;CHAR(10)&amp;'Мандатная (список)'!D475&amp;CHAR(10)&amp;'Мандатная (список)'!D476&amp;CHAR(10)&amp;'Мандатная (список)'!D477</f>
        <v>
</v>
      </c>
      <c r="E472" s="111" t="str">
        <f>'Мандатная (список)'!E472&amp;CHAR(10)&amp;'Мандатная (список)'!E473&amp;CHAR(10)&amp;'Мандатная (список)'!E474&amp;CHAR(10)&amp;'Мандатная (список)'!E475&amp;CHAR(10)&amp;'Мандатная (список)'!E476&amp;CHAR(10)&amp;'Мандатная (список)'!E477</f>
        <v>
</v>
      </c>
      <c r="F472" s="111" t="str">
        <f>'Мандатная (список)'!F472&amp;CHAR(10)&amp;'Мандатная (список)'!F473&amp;CHAR(10)&amp;'Мандатная (список)'!F474&amp;CHAR(10)&amp;'Мандатная (список)'!F475&amp;CHAR(10)&amp;'Мандатная (список)'!F476&amp;CHAR(10)&amp;'Мандатная (список)'!F477</f>
        <v>
</v>
      </c>
    </row>
    <row r="473" spans="1:6" ht="12.75">
      <c r="A473" s="112"/>
      <c r="B473" s="114"/>
      <c r="C473" s="116"/>
      <c r="D473" s="112"/>
      <c r="E473" s="112"/>
      <c r="F473" s="112"/>
    </row>
    <row r="474" spans="1:6" ht="12.75">
      <c r="A474" s="112"/>
      <c r="B474" s="114"/>
      <c r="C474" s="116"/>
      <c r="D474" s="112"/>
      <c r="E474" s="112"/>
      <c r="F474" s="112"/>
    </row>
    <row r="475" spans="1:6" ht="12.75">
      <c r="A475" s="112"/>
      <c r="B475" s="114"/>
      <c r="C475" s="116"/>
      <c r="D475" s="112"/>
      <c r="E475" s="112"/>
      <c r="F475" s="112"/>
    </row>
    <row r="476" spans="1:6" ht="12.75">
      <c r="A476" s="112"/>
      <c r="B476" s="114"/>
      <c r="C476" s="116"/>
      <c r="D476" s="112"/>
      <c r="E476" s="112"/>
      <c r="F476" s="112"/>
    </row>
    <row r="477" spans="1:6" ht="12.75">
      <c r="A477" s="112"/>
      <c r="B477" s="115"/>
      <c r="C477" s="117"/>
      <c r="D477" s="112"/>
      <c r="E477" s="112"/>
      <c r="F477" s="112"/>
    </row>
    <row r="478" spans="1:6" ht="12.75" customHeight="1">
      <c r="A478" s="111">
        <f>'Мандатная (список)'!A478</f>
        <v>0</v>
      </c>
      <c r="B478" s="113" t="str">
        <f>'Мандатная (список)'!B478&amp;CHAR(10)&amp;'Мандатная (список)'!B479&amp;CHAR(10)&amp;'Мандатная (список)'!B480&amp;CHAR(10)&amp;'Мандатная (список)'!B481&amp;CHAR(10)&amp;'Мандатная (список)'!B482&amp;CHAR(10)&amp;'Мандатная (список)'!B483</f>
        <v>
</v>
      </c>
      <c r="C478" s="113" t="str">
        <f>'Мандатная (список)'!C478&amp;CHAR(10)&amp;'Мандатная (список)'!C479&amp;CHAR(10)&amp;'Мандатная (список)'!C480&amp;CHAR(10)&amp;'Мандатная (список)'!C481&amp;CHAR(10)&amp;'Мандатная (список)'!C482&amp;CHAR(10)&amp;'Мандатная (список)'!C483</f>
        <v>
</v>
      </c>
      <c r="D478" s="111" t="str">
        <f>'Мандатная (список)'!D478&amp;CHAR(10)&amp;'Мандатная (список)'!D479&amp;CHAR(10)&amp;'Мандатная (список)'!D480&amp;CHAR(10)&amp;'Мандатная (список)'!D481&amp;CHAR(10)&amp;'Мандатная (список)'!D482&amp;CHAR(10)&amp;'Мандатная (список)'!D483</f>
        <v>
</v>
      </c>
      <c r="E478" s="111" t="str">
        <f>'Мандатная (список)'!E478&amp;CHAR(10)&amp;'Мандатная (список)'!E479&amp;CHAR(10)&amp;'Мандатная (список)'!E480&amp;CHAR(10)&amp;'Мандатная (список)'!E481&amp;CHAR(10)&amp;'Мандатная (список)'!E482&amp;CHAR(10)&amp;'Мандатная (список)'!E483</f>
        <v>
</v>
      </c>
      <c r="F478" s="111" t="str">
        <f>'Мандатная (список)'!F478&amp;CHAR(10)&amp;'Мандатная (список)'!F479&amp;CHAR(10)&amp;'Мандатная (список)'!F480&amp;CHAR(10)&amp;'Мандатная (список)'!F481&amp;CHAR(10)&amp;'Мандатная (список)'!F482&amp;CHAR(10)&amp;'Мандатная (список)'!F483</f>
        <v>
</v>
      </c>
    </row>
    <row r="479" spans="1:6" ht="12.75">
      <c r="A479" s="112"/>
      <c r="B479" s="114"/>
      <c r="C479" s="116"/>
      <c r="D479" s="112"/>
      <c r="E479" s="112"/>
      <c r="F479" s="112"/>
    </row>
    <row r="480" spans="1:6" ht="12.75">
      <c r="A480" s="112"/>
      <c r="B480" s="114"/>
      <c r="C480" s="116"/>
      <c r="D480" s="112"/>
      <c r="E480" s="112"/>
      <c r="F480" s="112"/>
    </row>
    <row r="481" spans="1:6" ht="12.75">
      <c r="A481" s="112"/>
      <c r="B481" s="114"/>
      <c r="C481" s="116"/>
      <c r="D481" s="112"/>
      <c r="E481" s="112"/>
      <c r="F481" s="112"/>
    </row>
    <row r="482" spans="1:6" ht="12.75">
      <c r="A482" s="112"/>
      <c r="B482" s="114"/>
      <c r="C482" s="116"/>
      <c r="D482" s="112"/>
      <c r="E482" s="112"/>
      <c r="F482" s="112"/>
    </row>
    <row r="483" spans="1:6" ht="12.75">
      <c r="A483" s="112"/>
      <c r="B483" s="115"/>
      <c r="C483" s="117"/>
      <c r="D483" s="112"/>
      <c r="E483" s="112"/>
      <c r="F483" s="112"/>
    </row>
    <row r="484" spans="1:6" ht="12.75" customHeight="1">
      <c r="A484" s="111">
        <f>'Мандатная (список)'!A484</f>
        <v>0</v>
      </c>
      <c r="B484" s="113" t="str">
        <f>'Мандатная (список)'!B484&amp;CHAR(10)&amp;'Мандатная (список)'!B485&amp;CHAR(10)&amp;'Мандатная (список)'!B486&amp;CHAR(10)&amp;'Мандатная (список)'!B487&amp;CHAR(10)&amp;'Мандатная (список)'!B488&amp;CHAR(10)&amp;'Мандатная (список)'!B489</f>
        <v>
</v>
      </c>
      <c r="C484" s="113" t="str">
        <f>'Мандатная (список)'!C484&amp;CHAR(10)&amp;'Мандатная (список)'!C485&amp;CHAR(10)&amp;'Мандатная (список)'!C486&amp;CHAR(10)&amp;'Мандатная (список)'!C487&amp;CHAR(10)&amp;'Мандатная (список)'!C488&amp;CHAR(10)&amp;'Мандатная (список)'!C489</f>
        <v>
</v>
      </c>
      <c r="D484" s="111" t="str">
        <f>'Мандатная (список)'!D484&amp;CHAR(10)&amp;'Мандатная (список)'!D485&amp;CHAR(10)&amp;'Мандатная (список)'!D486&amp;CHAR(10)&amp;'Мандатная (список)'!D487&amp;CHAR(10)&amp;'Мандатная (список)'!D488&amp;CHAR(10)&amp;'Мандатная (список)'!D489</f>
        <v>
</v>
      </c>
      <c r="E484" s="111" t="str">
        <f>'Мандатная (список)'!E484&amp;CHAR(10)&amp;'Мандатная (список)'!E485&amp;CHAR(10)&amp;'Мандатная (список)'!E486&amp;CHAR(10)&amp;'Мандатная (список)'!E487&amp;CHAR(10)&amp;'Мандатная (список)'!E488&amp;CHAR(10)&amp;'Мандатная (список)'!E489</f>
        <v>
</v>
      </c>
      <c r="F484" s="111" t="str">
        <f>'Мандатная (список)'!F484&amp;CHAR(10)&amp;'Мандатная (список)'!F485&amp;CHAR(10)&amp;'Мандатная (список)'!F486&amp;CHAR(10)&amp;'Мандатная (список)'!F487&amp;CHAR(10)&amp;'Мандатная (список)'!F488&amp;CHAR(10)&amp;'Мандатная (список)'!F489</f>
        <v>
</v>
      </c>
    </row>
    <row r="485" spans="1:6" ht="12.75">
      <c r="A485" s="112"/>
      <c r="B485" s="114"/>
      <c r="C485" s="116"/>
      <c r="D485" s="112"/>
      <c r="E485" s="112"/>
      <c r="F485" s="112"/>
    </row>
    <row r="486" spans="1:6" ht="12.75">
      <c r="A486" s="112"/>
      <c r="B486" s="114"/>
      <c r="C486" s="116"/>
      <c r="D486" s="112"/>
      <c r="E486" s="112"/>
      <c r="F486" s="112"/>
    </row>
    <row r="487" spans="1:6" ht="12.75">
      <c r="A487" s="112"/>
      <c r="B487" s="114"/>
      <c r="C487" s="116"/>
      <c r="D487" s="112"/>
      <c r="E487" s="112"/>
      <c r="F487" s="112"/>
    </row>
    <row r="488" spans="1:6" ht="12.75">
      <c r="A488" s="112"/>
      <c r="B488" s="114"/>
      <c r="C488" s="116"/>
      <c r="D488" s="112"/>
      <c r="E488" s="112"/>
      <c r="F488" s="112"/>
    </row>
    <row r="489" spans="1:6" ht="12.75">
      <c r="A489" s="112"/>
      <c r="B489" s="115"/>
      <c r="C489" s="117"/>
      <c r="D489" s="112"/>
      <c r="E489" s="112"/>
      <c r="F489" s="112"/>
    </row>
    <row r="490" spans="1:6" ht="12.75" customHeight="1">
      <c r="A490" s="111">
        <f>'Мандатная (список)'!A490</f>
        <v>0</v>
      </c>
      <c r="B490" s="113" t="str">
        <f>'Мандатная (список)'!B490&amp;CHAR(10)&amp;'Мандатная (список)'!B491&amp;CHAR(10)&amp;'Мандатная (список)'!B492&amp;CHAR(10)&amp;'Мандатная (список)'!B493&amp;CHAR(10)&amp;'Мандатная (список)'!B494&amp;CHAR(10)&amp;'Мандатная (список)'!B495</f>
        <v>
</v>
      </c>
      <c r="C490" s="113" t="str">
        <f>'Мандатная (список)'!C490&amp;CHAR(10)&amp;'Мандатная (список)'!C491&amp;CHAR(10)&amp;'Мандатная (список)'!C492&amp;CHAR(10)&amp;'Мандатная (список)'!C493&amp;CHAR(10)&amp;'Мандатная (список)'!C494&amp;CHAR(10)&amp;'Мандатная (список)'!C495</f>
        <v>
</v>
      </c>
      <c r="D490" s="111" t="str">
        <f>'Мандатная (список)'!D490&amp;CHAR(10)&amp;'Мандатная (список)'!D491&amp;CHAR(10)&amp;'Мандатная (список)'!D492&amp;CHAR(10)&amp;'Мандатная (список)'!D493&amp;CHAR(10)&amp;'Мандатная (список)'!D494&amp;CHAR(10)&amp;'Мандатная (список)'!D495</f>
        <v>
</v>
      </c>
      <c r="E490" s="111" t="str">
        <f>'Мандатная (список)'!E490&amp;CHAR(10)&amp;'Мандатная (список)'!E491&amp;CHAR(10)&amp;'Мандатная (список)'!E492&amp;CHAR(10)&amp;'Мандатная (список)'!E493&amp;CHAR(10)&amp;'Мандатная (список)'!E494&amp;CHAR(10)&amp;'Мандатная (список)'!E495</f>
        <v>
</v>
      </c>
      <c r="F490" s="111" t="str">
        <f>'Мандатная (список)'!F490&amp;CHAR(10)&amp;'Мандатная (список)'!F491&amp;CHAR(10)&amp;'Мандатная (список)'!F492&amp;CHAR(10)&amp;'Мандатная (список)'!F493&amp;CHAR(10)&amp;'Мандатная (список)'!F494&amp;CHAR(10)&amp;'Мандатная (список)'!F495</f>
        <v>
</v>
      </c>
    </row>
    <row r="491" spans="1:6" ht="12.75">
      <c r="A491" s="112"/>
      <c r="B491" s="114"/>
      <c r="C491" s="116"/>
      <c r="D491" s="112"/>
      <c r="E491" s="112"/>
      <c r="F491" s="112"/>
    </row>
    <row r="492" spans="1:6" ht="12.75">
      <c r="A492" s="112"/>
      <c r="B492" s="114"/>
      <c r="C492" s="116"/>
      <c r="D492" s="112"/>
      <c r="E492" s="112"/>
      <c r="F492" s="112"/>
    </row>
    <row r="493" spans="1:6" ht="12.75">
      <c r="A493" s="112"/>
      <c r="B493" s="114"/>
      <c r="C493" s="116"/>
      <c r="D493" s="112"/>
      <c r="E493" s="112"/>
      <c r="F493" s="112"/>
    </row>
    <row r="494" spans="1:6" ht="12.75">
      <c r="A494" s="112"/>
      <c r="B494" s="114"/>
      <c r="C494" s="116"/>
      <c r="D494" s="112"/>
      <c r="E494" s="112"/>
      <c r="F494" s="112"/>
    </row>
    <row r="495" spans="1:6" ht="12.75">
      <c r="A495" s="112"/>
      <c r="B495" s="115"/>
      <c r="C495" s="117"/>
      <c r="D495" s="112"/>
      <c r="E495" s="112"/>
      <c r="F495" s="112"/>
    </row>
    <row r="496" spans="1:6" ht="12.75" customHeight="1">
      <c r="A496" s="111">
        <f>'Мандатная (список)'!A496</f>
        <v>0</v>
      </c>
      <c r="B496" s="113" t="str">
        <f>'Мандатная (список)'!B496&amp;CHAR(10)&amp;'Мандатная (список)'!B497&amp;CHAR(10)&amp;'Мандатная (список)'!B498&amp;CHAR(10)&amp;'Мандатная (список)'!B499&amp;CHAR(10)&amp;'Мандатная (список)'!B500&amp;CHAR(10)&amp;'Мандатная (список)'!B501</f>
        <v>
</v>
      </c>
      <c r="C496" s="113" t="str">
        <f>'Мандатная (список)'!C496&amp;CHAR(10)&amp;'Мандатная (список)'!C497&amp;CHAR(10)&amp;'Мандатная (список)'!C498&amp;CHAR(10)&amp;'Мандатная (список)'!C499&amp;CHAR(10)&amp;'Мандатная (список)'!C500&amp;CHAR(10)&amp;'Мандатная (список)'!C501</f>
        <v>
</v>
      </c>
      <c r="D496" s="111" t="str">
        <f>'Мандатная (список)'!D496&amp;CHAR(10)&amp;'Мандатная (список)'!D497&amp;CHAR(10)&amp;'Мандатная (список)'!D498&amp;CHAR(10)&amp;'Мандатная (список)'!D499&amp;CHAR(10)&amp;'Мандатная (список)'!D500&amp;CHAR(10)&amp;'Мандатная (список)'!D501</f>
        <v>
</v>
      </c>
      <c r="E496" s="111" t="str">
        <f>'Мандатная (список)'!E496&amp;CHAR(10)&amp;'Мандатная (список)'!E497&amp;CHAR(10)&amp;'Мандатная (список)'!E498&amp;CHAR(10)&amp;'Мандатная (список)'!E499&amp;CHAR(10)&amp;'Мандатная (список)'!E500&amp;CHAR(10)&amp;'Мандатная (список)'!E501</f>
        <v>
</v>
      </c>
      <c r="F496" s="111" t="str">
        <f>'Мандатная (список)'!F496&amp;CHAR(10)&amp;'Мандатная (список)'!F497&amp;CHAR(10)&amp;'Мандатная (список)'!F498&amp;CHAR(10)&amp;'Мандатная (список)'!F499&amp;CHAR(10)&amp;'Мандатная (список)'!F500&amp;CHAR(10)&amp;'Мандатная (список)'!F501</f>
        <v>
</v>
      </c>
    </row>
    <row r="497" spans="1:6" ht="12.75">
      <c r="A497" s="112"/>
      <c r="B497" s="114"/>
      <c r="C497" s="116"/>
      <c r="D497" s="112"/>
      <c r="E497" s="112"/>
      <c r="F497" s="112"/>
    </row>
    <row r="498" spans="1:6" ht="12.75">
      <c r="A498" s="112"/>
      <c r="B498" s="114"/>
      <c r="C498" s="116"/>
      <c r="D498" s="112"/>
      <c r="E498" s="112"/>
      <c r="F498" s="112"/>
    </row>
    <row r="499" spans="1:6" ht="12.75">
      <c r="A499" s="112"/>
      <c r="B499" s="114"/>
      <c r="C499" s="116"/>
      <c r="D499" s="112"/>
      <c r="E499" s="112"/>
      <c r="F499" s="112"/>
    </row>
    <row r="500" spans="1:6" ht="12.75">
      <c r="A500" s="112"/>
      <c r="B500" s="114"/>
      <c r="C500" s="116"/>
      <c r="D500" s="112"/>
      <c r="E500" s="112"/>
      <c r="F500" s="112"/>
    </row>
    <row r="501" spans="1:6" ht="12.75">
      <c r="A501" s="112"/>
      <c r="B501" s="115"/>
      <c r="C501" s="117"/>
      <c r="D501" s="112"/>
      <c r="E501" s="112"/>
      <c r="F501" s="112"/>
    </row>
    <row r="502" spans="1:6" ht="12.75" customHeight="1">
      <c r="A502" s="111">
        <f>'Мандатная (список)'!A502</f>
        <v>0</v>
      </c>
      <c r="B502" s="113" t="str">
        <f>'Мандатная (список)'!B502&amp;CHAR(10)&amp;'Мандатная (список)'!B503&amp;CHAR(10)&amp;'Мандатная (список)'!B504&amp;CHAR(10)&amp;'Мандатная (список)'!B505&amp;CHAR(10)&amp;'Мандатная (список)'!B506&amp;CHAR(10)&amp;'Мандатная (список)'!B507</f>
        <v>
</v>
      </c>
      <c r="C502" s="113" t="str">
        <f>'Мандатная (список)'!C502&amp;CHAR(10)&amp;'Мандатная (список)'!C503&amp;CHAR(10)&amp;'Мандатная (список)'!C504&amp;CHAR(10)&amp;'Мандатная (список)'!C505&amp;CHAR(10)&amp;'Мандатная (список)'!C506&amp;CHAR(10)&amp;'Мандатная (список)'!C507</f>
        <v>
</v>
      </c>
      <c r="D502" s="111" t="str">
        <f>'Мандатная (список)'!D502&amp;CHAR(10)&amp;'Мандатная (список)'!D503&amp;CHAR(10)&amp;'Мандатная (список)'!D504&amp;CHAR(10)&amp;'Мандатная (список)'!D505&amp;CHAR(10)&amp;'Мандатная (список)'!D506&amp;CHAR(10)&amp;'Мандатная (список)'!D507</f>
        <v>
</v>
      </c>
      <c r="E502" s="111" t="str">
        <f>'Мандатная (список)'!E502&amp;CHAR(10)&amp;'Мандатная (список)'!E503&amp;CHAR(10)&amp;'Мандатная (список)'!E504&amp;CHAR(10)&amp;'Мандатная (список)'!E505&amp;CHAR(10)&amp;'Мандатная (список)'!E506&amp;CHAR(10)&amp;'Мандатная (список)'!E507</f>
        <v>
</v>
      </c>
      <c r="F502" s="111" t="str">
        <f>'Мандатная (список)'!F502&amp;CHAR(10)&amp;'Мандатная (список)'!F503&amp;CHAR(10)&amp;'Мандатная (список)'!F504&amp;CHAR(10)&amp;'Мандатная (список)'!F505&amp;CHAR(10)&amp;'Мандатная (список)'!F506&amp;CHAR(10)&amp;'Мандатная (список)'!F507</f>
        <v>
</v>
      </c>
    </row>
    <row r="503" spans="1:6" ht="12.75">
      <c r="A503" s="112"/>
      <c r="B503" s="114"/>
      <c r="C503" s="116"/>
      <c r="D503" s="112"/>
      <c r="E503" s="112"/>
      <c r="F503" s="112"/>
    </row>
    <row r="504" spans="1:6" ht="12.75">
      <c r="A504" s="112"/>
      <c r="B504" s="114"/>
      <c r="C504" s="116"/>
      <c r="D504" s="112"/>
      <c r="E504" s="112"/>
      <c r="F504" s="112"/>
    </row>
    <row r="505" spans="1:6" ht="12.75">
      <c r="A505" s="112"/>
      <c r="B505" s="114"/>
      <c r="C505" s="116"/>
      <c r="D505" s="112"/>
      <c r="E505" s="112"/>
      <c r="F505" s="112"/>
    </row>
    <row r="506" spans="1:6" ht="12.75">
      <c r="A506" s="112"/>
      <c r="B506" s="114"/>
      <c r="C506" s="116"/>
      <c r="D506" s="112"/>
      <c r="E506" s="112"/>
      <c r="F506" s="112"/>
    </row>
    <row r="507" spans="1:6" ht="12.75">
      <c r="A507" s="112"/>
      <c r="B507" s="115"/>
      <c r="C507" s="117"/>
      <c r="D507" s="112"/>
      <c r="E507" s="112"/>
      <c r="F507" s="112"/>
    </row>
    <row r="508" spans="1:6" ht="12.75" customHeight="1">
      <c r="A508" s="111">
        <f>'Мандатная (список)'!A508</f>
        <v>0</v>
      </c>
      <c r="B508" s="113" t="str">
        <f>'Мандатная (список)'!B508&amp;CHAR(10)&amp;'Мандатная (список)'!B509&amp;CHAR(10)&amp;'Мандатная (список)'!B510&amp;CHAR(10)&amp;'Мандатная (список)'!B511&amp;CHAR(10)&amp;'Мандатная (список)'!B512&amp;CHAR(10)&amp;'Мандатная (список)'!B513</f>
        <v>
</v>
      </c>
      <c r="C508" s="113" t="str">
        <f>'Мандатная (список)'!C508&amp;CHAR(10)&amp;'Мандатная (список)'!C509&amp;CHAR(10)&amp;'Мандатная (список)'!C510&amp;CHAR(10)&amp;'Мандатная (список)'!C511&amp;CHAR(10)&amp;'Мандатная (список)'!C512&amp;CHAR(10)&amp;'Мандатная (список)'!C513</f>
        <v>
</v>
      </c>
      <c r="D508" s="111" t="str">
        <f>'Мандатная (список)'!D508&amp;CHAR(10)&amp;'Мандатная (список)'!D509&amp;CHAR(10)&amp;'Мандатная (список)'!D510&amp;CHAR(10)&amp;'Мандатная (список)'!D511&amp;CHAR(10)&amp;'Мандатная (список)'!D512&amp;CHAR(10)&amp;'Мандатная (список)'!D513</f>
        <v>
</v>
      </c>
      <c r="E508" s="111" t="str">
        <f>'Мандатная (список)'!E508&amp;CHAR(10)&amp;'Мандатная (список)'!E509&amp;CHAR(10)&amp;'Мандатная (список)'!E510&amp;CHAR(10)&amp;'Мандатная (список)'!E511&amp;CHAR(10)&amp;'Мандатная (список)'!E512&amp;CHAR(10)&amp;'Мандатная (список)'!E513</f>
        <v>
</v>
      </c>
      <c r="F508" s="111" t="str">
        <f>'Мандатная (список)'!F508&amp;CHAR(10)&amp;'Мандатная (список)'!F509&amp;CHAR(10)&amp;'Мандатная (список)'!F510&amp;CHAR(10)&amp;'Мандатная (список)'!F511&amp;CHAR(10)&amp;'Мандатная (список)'!F512&amp;CHAR(10)&amp;'Мандатная (список)'!F513</f>
        <v>
</v>
      </c>
    </row>
    <row r="509" spans="1:6" ht="12.75">
      <c r="A509" s="112"/>
      <c r="B509" s="114"/>
      <c r="C509" s="116"/>
      <c r="D509" s="112"/>
      <c r="E509" s="112"/>
      <c r="F509" s="112"/>
    </row>
    <row r="510" spans="1:6" ht="12.75">
      <c r="A510" s="112"/>
      <c r="B510" s="114"/>
      <c r="C510" s="116"/>
      <c r="D510" s="112"/>
      <c r="E510" s="112"/>
      <c r="F510" s="112"/>
    </row>
    <row r="511" spans="1:6" ht="12.75">
      <c r="A511" s="112"/>
      <c r="B511" s="114"/>
      <c r="C511" s="116"/>
      <c r="D511" s="112"/>
      <c r="E511" s="112"/>
      <c r="F511" s="112"/>
    </row>
    <row r="512" spans="1:6" ht="12.75">
      <c r="A512" s="112"/>
      <c r="B512" s="114"/>
      <c r="C512" s="116"/>
      <c r="D512" s="112"/>
      <c r="E512" s="112"/>
      <c r="F512" s="112"/>
    </row>
    <row r="513" spans="1:6" ht="12.75">
      <c r="A513" s="112"/>
      <c r="B513" s="115"/>
      <c r="C513" s="117"/>
      <c r="D513" s="112"/>
      <c r="E513" s="112"/>
      <c r="F513" s="112"/>
    </row>
    <row r="514" spans="1:6" ht="12.75" customHeight="1">
      <c r="A514" s="111">
        <f>'Мандатная (список)'!A514</f>
        <v>0</v>
      </c>
      <c r="B514" s="113" t="str">
        <f>'Мандатная (список)'!B514&amp;CHAR(10)&amp;'Мандатная (список)'!B515&amp;CHAR(10)&amp;'Мандатная (список)'!B516&amp;CHAR(10)&amp;'Мандатная (список)'!B517&amp;CHAR(10)&amp;'Мандатная (список)'!B518&amp;CHAR(10)&amp;'Мандатная (список)'!B519</f>
        <v>
</v>
      </c>
      <c r="C514" s="113" t="str">
        <f>'Мандатная (список)'!C514&amp;CHAR(10)&amp;'Мандатная (список)'!C515&amp;CHAR(10)&amp;'Мандатная (список)'!C516&amp;CHAR(10)&amp;'Мандатная (список)'!C517&amp;CHAR(10)&amp;'Мандатная (список)'!C518&amp;CHAR(10)&amp;'Мандатная (список)'!C519</f>
        <v>
</v>
      </c>
      <c r="D514" s="111" t="str">
        <f>'Мандатная (список)'!D514&amp;CHAR(10)&amp;'Мандатная (список)'!D515&amp;CHAR(10)&amp;'Мандатная (список)'!D516&amp;CHAR(10)&amp;'Мандатная (список)'!D517&amp;CHAR(10)&amp;'Мандатная (список)'!D518&amp;CHAR(10)&amp;'Мандатная (список)'!D519</f>
        <v>
</v>
      </c>
      <c r="E514" s="111" t="str">
        <f>'Мандатная (список)'!E514&amp;CHAR(10)&amp;'Мандатная (список)'!E515&amp;CHAR(10)&amp;'Мандатная (список)'!E516&amp;CHAR(10)&amp;'Мандатная (список)'!E517&amp;CHAR(10)&amp;'Мандатная (список)'!E518&amp;CHAR(10)&amp;'Мандатная (список)'!E519</f>
        <v>
</v>
      </c>
      <c r="F514" s="111" t="str">
        <f>'Мандатная (список)'!F514&amp;CHAR(10)&amp;'Мандатная (список)'!F515&amp;CHAR(10)&amp;'Мандатная (список)'!F516&amp;CHAR(10)&amp;'Мандатная (список)'!F517&amp;CHAR(10)&amp;'Мандатная (список)'!F518&amp;CHAR(10)&amp;'Мандатная (список)'!F519</f>
        <v>
</v>
      </c>
    </row>
    <row r="515" spans="1:6" ht="12.75">
      <c r="A515" s="112"/>
      <c r="B515" s="114"/>
      <c r="C515" s="116"/>
      <c r="D515" s="112"/>
      <c r="E515" s="112"/>
      <c r="F515" s="112"/>
    </row>
    <row r="516" spans="1:6" ht="12.75">
      <c r="A516" s="112"/>
      <c r="B516" s="114"/>
      <c r="C516" s="116"/>
      <c r="D516" s="112"/>
      <c r="E516" s="112"/>
      <c r="F516" s="112"/>
    </row>
    <row r="517" spans="1:6" ht="12.75">
      <c r="A517" s="112"/>
      <c r="B517" s="114"/>
      <c r="C517" s="116"/>
      <c r="D517" s="112"/>
      <c r="E517" s="112"/>
      <c r="F517" s="112"/>
    </row>
    <row r="518" spans="1:6" ht="12.75">
      <c r="A518" s="112"/>
      <c r="B518" s="114"/>
      <c r="C518" s="116"/>
      <c r="D518" s="112"/>
      <c r="E518" s="112"/>
      <c r="F518" s="112"/>
    </row>
    <row r="519" spans="1:6" ht="12.75">
      <c r="A519" s="112"/>
      <c r="B519" s="115"/>
      <c r="C519" s="117"/>
      <c r="D519" s="112"/>
      <c r="E519" s="112"/>
      <c r="F519" s="112"/>
    </row>
    <row r="520" spans="1:6" ht="12.75" customHeight="1">
      <c r="A520" s="111">
        <f>'Мандатная (список)'!A520</f>
        <v>0</v>
      </c>
      <c r="B520" s="113" t="str">
        <f>'Мандатная (список)'!B520&amp;CHAR(10)&amp;'Мандатная (список)'!B521&amp;CHAR(10)&amp;'Мандатная (список)'!B522&amp;CHAR(10)&amp;'Мандатная (список)'!B523&amp;CHAR(10)&amp;'Мандатная (список)'!B524&amp;CHAR(10)&amp;'Мандатная (список)'!B525</f>
        <v>
</v>
      </c>
      <c r="C520" s="113" t="str">
        <f>'Мандатная (список)'!C520&amp;CHAR(10)&amp;'Мандатная (список)'!C521&amp;CHAR(10)&amp;'Мандатная (список)'!C522&amp;CHAR(10)&amp;'Мандатная (список)'!C523&amp;CHAR(10)&amp;'Мандатная (список)'!C524&amp;CHAR(10)&amp;'Мандатная (список)'!C525</f>
        <v>
</v>
      </c>
      <c r="D520" s="111" t="str">
        <f>'Мандатная (список)'!D520&amp;CHAR(10)&amp;'Мандатная (список)'!D521&amp;CHAR(10)&amp;'Мандатная (список)'!D522&amp;CHAR(10)&amp;'Мандатная (список)'!D523&amp;CHAR(10)&amp;'Мандатная (список)'!D524&amp;CHAR(10)&amp;'Мандатная (список)'!D525</f>
        <v>
</v>
      </c>
      <c r="E520" s="111" t="str">
        <f>'Мандатная (список)'!E520&amp;CHAR(10)&amp;'Мандатная (список)'!E521&amp;CHAR(10)&amp;'Мандатная (список)'!E522&amp;CHAR(10)&amp;'Мандатная (список)'!E523&amp;CHAR(10)&amp;'Мандатная (список)'!E524&amp;CHAR(10)&amp;'Мандатная (список)'!E525</f>
        <v>
</v>
      </c>
      <c r="F520" s="111" t="str">
        <f>'Мандатная (список)'!F520&amp;CHAR(10)&amp;'Мандатная (список)'!F521&amp;CHAR(10)&amp;'Мандатная (список)'!F522&amp;CHAR(10)&amp;'Мандатная (список)'!F523&amp;CHAR(10)&amp;'Мандатная (список)'!F524&amp;CHAR(10)&amp;'Мандатная (список)'!F525</f>
        <v>
</v>
      </c>
    </row>
    <row r="521" spans="1:6" ht="12.75">
      <c r="A521" s="112"/>
      <c r="B521" s="114"/>
      <c r="C521" s="116"/>
      <c r="D521" s="112"/>
      <c r="E521" s="112"/>
      <c r="F521" s="112"/>
    </row>
    <row r="522" spans="1:6" ht="12.75">
      <c r="A522" s="112"/>
      <c r="B522" s="114"/>
      <c r="C522" s="116"/>
      <c r="D522" s="112"/>
      <c r="E522" s="112"/>
      <c r="F522" s="112"/>
    </row>
    <row r="523" spans="1:6" ht="12.75">
      <c r="A523" s="112"/>
      <c r="B523" s="114"/>
      <c r="C523" s="116"/>
      <c r="D523" s="112"/>
      <c r="E523" s="112"/>
      <c r="F523" s="112"/>
    </row>
    <row r="524" spans="1:6" ht="12.75">
      <c r="A524" s="112"/>
      <c r="B524" s="114"/>
      <c r="C524" s="116"/>
      <c r="D524" s="112"/>
      <c r="E524" s="112"/>
      <c r="F524" s="112"/>
    </row>
    <row r="525" spans="1:6" ht="12.75">
      <c r="A525" s="112"/>
      <c r="B525" s="115"/>
      <c r="C525" s="117"/>
      <c r="D525" s="112"/>
      <c r="E525" s="112"/>
      <c r="F525" s="112"/>
    </row>
    <row r="526" spans="1:6" ht="12.75" customHeight="1">
      <c r="A526" s="111">
        <f>'Мандатная (список)'!A526</f>
        <v>0</v>
      </c>
      <c r="B526" s="113" t="str">
        <f>'Мандатная (список)'!B526&amp;CHAR(10)&amp;'Мандатная (список)'!B527&amp;CHAR(10)&amp;'Мандатная (список)'!B528&amp;CHAR(10)&amp;'Мандатная (список)'!B529&amp;CHAR(10)&amp;'Мандатная (список)'!B530&amp;CHAR(10)&amp;'Мандатная (список)'!B531</f>
        <v>
</v>
      </c>
      <c r="C526" s="113" t="str">
        <f>'Мандатная (список)'!C526&amp;CHAR(10)&amp;'Мандатная (список)'!C527&amp;CHAR(10)&amp;'Мандатная (список)'!C528&amp;CHAR(10)&amp;'Мандатная (список)'!C529&amp;CHAR(10)&amp;'Мандатная (список)'!C530&amp;CHAR(10)&amp;'Мандатная (список)'!C531</f>
        <v>
</v>
      </c>
      <c r="D526" s="111" t="str">
        <f>'Мандатная (список)'!D526&amp;CHAR(10)&amp;'Мандатная (список)'!D527&amp;CHAR(10)&amp;'Мандатная (список)'!D528&amp;CHAR(10)&amp;'Мандатная (список)'!D529&amp;CHAR(10)&amp;'Мандатная (список)'!D530&amp;CHAR(10)&amp;'Мандатная (список)'!D531</f>
        <v>
</v>
      </c>
      <c r="E526" s="111" t="str">
        <f>'Мандатная (список)'!E526&amp;CHAR(10)&amp;'Мандатная (список)'!E527&amp;CHAR(10)&amp;'Мандатная (список)'!E528&amp;CHAR(10)&amp;'Мандатная (список)'!E529&amp;CHAR(10)&amp;'Мандатная (список)'!E530&amp;CHAR(10)&amp;'Мандатная (список)'!E531</f>
        <v>
</v>
      </c>
      <c r="F526" s="111" t="str">
        <f>'Мандатная (список)'!F526&amp;CHAR(10)&amp;'Мандатная (список)'!F527&amp;CHAR(10)&amp;'Мандатная (список)'!F528&amp;CHAR(10)&amp;'Мандатная (список)'!F529&amp;CHAR(10)&amp;'Мандатная (список)'!F530&amp;CHAR(10)&amp;'Мандатная (список)'!F531</f>
        <v>
</v>
      </c>
    </row>
    <row r="527" spans="1:6" ht="12.75">
      <c r="A527" s="112"/>
      <c r="B527" s="114"/>
      <c r="C527" s="116"/>
      <c r="D527" s="112"/>
      <c r="E527" s="112"/>
      <c r="F527" s="112"/>
    </row>
    <row r="528" spans="1:6" ht="12.75">
      <c r="A528" s="112"/>
      <c r="B528" s="114"/>
      <c r="C528" s="116"/>
      <c r="D528" s="112"/>
      <c r="E528" s="112"/>
      <c r="F528" s="112"/>
    </row>
    <row r="529" spans="1:6" ht="12.75">
      <c r="A529" s="112"/>
      <c r="B529" s="114"/>
      <c r="C529" s="116"/>
      <c r="D529" s="112"/>
      <c r="E529" s="112"/>
      <c r="F529" s="112"/>
    </row>
    <row r="530" spans="1:6" ht="12.75">
      <c r="A530" s="112"/>
      <c r="B530" s="114"/>
      <c r="C530" s="116"/>
      <c r="D530" s="112"/>
      <c r="E530" s="112"/>
      <c r="F530" s="112"/>
    </row>
    <row r="531" spans="1:6" ht="12.75">
      <c r="A531" s="112"/>
      <c r="B531" s="115"/>
      <c r="C531" s="117"/>
      <c r="D531" s="112"/>
      <c r="E531" s="112"/>
      <c r="F531" s="112"/>
    </row>
    <row r="532" spans="1:6" ht="12.75" customHeight="1">
      <c r="A532" s="111">
        <f>'Мандатная (список)'!A532</f>
        <v>0</v>
      </c>
      <c r="B532" s="113" t="str">
        <f>'Мандатная (список)'!B532&amp;CHAR(10)&amp;'Мандатная (список)'!B533&amp;CHAR(10)&amp;'Мандатная (список)'!B534&amp;CHAR(10)&amp;'Мандатная (список)'!B535&amp;CHAR(10)&amp;'Мандатная (список)'!B536&amp;CHAR(10)&amp;'Мандатная (список)'!B537</f>
        <v>
</v>
      </c>
      <c r="C532" s="113" t="str">
        <f>'Мандатная (список)'!C532&amp;CHAR(10)&amp;'Мандатная (список)'!C533&amp;CHAR(10)&amp;'Мандатная (список)'!C534&amp;CHAR(10)&amp;'Мандатная (список)'!C535&amp;CHAR(10)&amp;'Мандатная (список)'!C536&amp;CHAR(10)&amp;'Мандатная (список)'!C537</f>
        <v>
</v>
      </c>
      <c r="D532" s="111" t="str">
        <f>'Мандатная (список)'!D532&amp;CHAR(10)&amp;'Мандатная (список)'!D533&amp;CHAR(10)&amp;'Мандатная (список)'!D534&amp;CHAR(10)&amp;'Мандатная (список)'!D535&amp;CHAR(10)&amp;'Мандатная (список)'!D536&amp;CHAR(10)&amp;'Мандатная (список)'!D537</f>
        <v>
</v>
      </c>
      <c r="E532" s="111" t="str">
        <f>'Мандатная (список)'!E532&amp;CHAR(10)&amp;'Мандатная (список)'!E533&amp;CHAR(10)&amp;'Мандатная (список)'!E534&amp;CHAR(10)&amp;'Мандатная (список)'!E535&amp;CHAR(10)&amp;'Мандатная (список)'!E536&amp;CHAR(10)&amp;'Мандатная (список)'!E537</f>
        <v>
</v>
      </c>
      <c r="F532" s="111" t="str">
        <f>'Мандатная (список)'!F532&amp;CHAR(10)&amp;'Мандатная (список)'!F533&amp;CHAR(10)&amp;'Мандатная (список)'!F534&amp;CHAR(10)&amp;'Мандатная (список)'!F535&amp;CHAR(10)&amp;'Мандатная (список)'!F536&amp;CHAR(10)&amp;'Мандатная (список)'!F537</f>
        <v>
</v>
      </c>
    </row>
    <row r="533" spans="1:6" ht="12.75">
      <c r="A533" s="112"/>
      <c r="B533" s="114"/>
      <c r="C533" s="116"/>
      <c r="D533" s="112"/>
      <c r="E533" s="112"/>
      <c r="F533" s="112"/>
    </row>
    <row r="534" spans="1:6" ht="12.75">
      <c r="A534" s="112"/>
      <c r="B534" s="114"/>
      <c r="C534" s="116"/>
      <c r="D534" s="112"/>
      <c r="E534" s="112"/>
      <c r="F534" s="112"/>
    </row>
    <row r="535" spans="1:6" ht="12.75">
      <c r="A535" s="112"/>
      <c r="B535" s="114"/>
      <c r="C535" s="116"/>
      <c r="D535" s="112"/>
      <c r="E535" s="112"/>
      <c r="F535" s="112"/>
    </row>
    <row r="536" spans="1:6" ht="12.75">
      <c r="A536" s="112"/>
      <c r="B536" s="114"/>
      <c r="C536" s="116"/>
      <c r="D536" s="112"/>
      <c r="E536" s="112"/>
      <c r="F536" s="112"/>
    </row>
    <row r="537" spans="1:6" ht="12.75">
      <c r="A537" s="112"/>
      <c r="B537" s="115"/>
      <c r="C537" s="117"/>
      <c r="D537" s="112"/>
      <c r="E537" s="112"/>
      <c r="F537" s="112"/>
    </row>
    <row r="538" spans="1:6" ht="12.75" customHeight="1">
      <c r="A538" s="111">
        <f>'Мандатная (список)'!A538</f>
        <v>0</v>
      </c>
      <c r="B538" s="113" t="str">
        <f>'Мандатная (список)'!B538&amp;CHAR(10)&amp;'Мандатная (список)'!B539&amp;CHAR(10)&amp;'Мандатная (список)'!B540&amp;CHAR(10)&amp;'Мандатная (список)'!B541&amp;CHAR(10)&amp;'Мандатная (список)'!B542&amp;CHAR(10)&amp;'Мандатная (список)'!B543</f>
        <v>
</v>
      </c>
      <c r="C538" s="113" t="str">
        <f>'Мандатная (список)'!C538&amp;CHAR(10)&amp;'Мандатная (список)'!C539&amp;CHAR(10)&amp;'Мандатная (список)'!C540&amp;CHAR(10)&amp;'Мандатная (список)'!C541&amp;CHAR(10)&amp;'Мандатная (список)'!C542&amp;CHAR(10)&amp;'Мандатная (список)'!C543</f>
        <v>
</v>
      </c>
      <c r="D538" s="111" t="str">
        <f>'Мандатная (список)'!D538&amp;CHAR(10)&amp;'Мандатная (список)'!D539&amp;CHAR(10)&amp;'Мандатная (список)'!D540&amp;CHAR(10)&amp;'Мандатная (список)'!D541&amp;CHAR(10)&amp;'Мандатная (список)'!D542&amp;CHAR(10)&amp;'Мандатная (список)'!D543</f>
        <v>
</v>
      </c>
      <c r="E538" s="111" t="str">
        <f>'Мандатная (список)'!E538&amp;CHAR(10)&amp;'Мандатная (список)'!E539&amp;CHAR(10)&amp;'Мандатная (список)'!E540&amp;CHAR(10)&amp;'Мандатная (список)'!E541&amp;CHAR(10)&amp;'Мандатная (список)'!E542&amp;CHAR(10)&amp;'Мандатная (список)'!E543</f>
        <v>
</v>
      </c>
      <c r="F538" s="111" t="str">
        <f>'Мандатная (список)'!F538&amp;CHAR(10)&amp;'Мандатная (список)'!F539&amp;CHAR(10)&amp;'Мандатная (список)'!F540&amp;CHAR(10)&amp;'Мандатная (список)'!F541&amp;CHAR(10)&amp;'Мандатная (список)'!F542&amp;CHAR(10)&amp;'Мандатная (список)'!F543</f>
        <v>
</v>
      </c>
    </row>
    <row r="539" spans="1:6" ht="12.75">
      <c r="A539" s="112"/>
      <c r="B539" s="114"/>
      <c r="C539" s="116"/>
      <c r="D539" s="112"/>
      <c r="E539" s="112"/>
      <c r="F539" s="112"/>
    </row>
    <row r="540" spans="1:6" ht="12.75">
      <c r="A540" s="112"/>
      <c r="B540" s="114"/>
      <c r="C540" s="116"/>
      <c r="D540" s="112"/>
      <c r="E540" s="112"/>
      <c r="F540" s="112"/>
    </row>
    <row r="541" spans="1:6" ht="12.75">
      <c r="A541" s="112"/>
      <c r="B541" s="114"/>
      <c r="C541" s="116"/>
      <c r="D541" s="112"/>
      <c r="E541" s="112"/>
      <c r="F541" s="112"/>
    </row>
    <row r="542" spans="1:6" ht="12.75">
      <c r="A542" s="112"/>
      <c r="B542" s="114"/>
      <c r="C542" s="116"/>
      <c r="D542" s="112"/>
      <c r="E542" s="112"/>
      <c r="F542" s="112"/>
    </row>
    <row r="543" spans="1:6" ht="12.75">
      <c r="A543" s="112"/>
      <c r="B543" s="115"/>
      <c r="C543" s="117"/>
      <c r="D543" s="112"/>
      <c r="E543" s="112"/>
      <c r="F543" s="112"/>
    </row>
    <row r="544" spans="1:6" ht="12.75" customHeight="1">
      <c r="A544" s="111">
        <f>'Мандатная (список)'!A544</f>
        <v>0</v>
      </c>
      <c r="B544" s="113" t="str">
        <f>'Мандатная (список)'!B544&amp;CHAR(10)&amp;'Мандатная (список)'!B545&amp;CHAR(10)&amp;'Мандатная (список)'!B546&amp;CHAR(10)&amp;'Мандатная (список)'!B547&amp;CHAR(10)&amp;'Мандатная (список)'!B548&amp;CHAR(10)&amp;'Мандатная (список)'!B549</f>
        <v>
</v>
      </c>
      <c r="C544" s="113" t="str">
        <f>'Мандатная (список)'!C544&amp;CHAR(10)&amp;'Мандатная (список)'!C545&amp;CHAR(10)&amp;'Мандатная (список)'!C546&amp;CHAR(10)&amp;'Мандатная (список)'!C547&amp;CHAR(10)&amp;'Мандатная (список)'!C548&amp;CHAR(10)&amp;'Мандатная (список)'!C549</f>
        <v>
</v>
      </c>
      <c r="D544" s="111" t="str">
        <f>'Мандатная (список)'!D544&amp;CHAR(10)&amp;'Мандатная (список)'!D545&amp;CHAR(10)&amp;'Мандатная (список)'!D546&amp;CHAR(10)&amp;'Мандатная (список)'!D547&amp;CHAR(10)&amp;'Мандатная (список)'!D548&amp;CHAR(10)&amp;'Мандатная (список)'!D549</f>
        <v>
</v>
      </c>
      <c r="E544" s="111" t="str">
        <f>'Мандатная (список)'!E544&amp;CHAR(10)&amp;'Мандатная (список)'!E545&amp;CHAR(10)&amp;'Мандатная (список)'!E546&amp;CHAR(10)&amp;'Мандатная (список)'!E547&amp;CHAR(10)&amp;'Мандатная (список)'!E548&amp;CHAR(10)&amp;'Мандатная (список)'!E549</f>
        <v>
</v>
      </c>
      <c r="F544" s="111" t="str">
        <f>'Мандатная (список)'!F544&amp;CHAR(10)&amp;'Мандатная (список)'!F545&amp;CHAR(10)&amp;'Мандатная (список)'!F546&amp;CHAR(10)&amp;'Мандатная (список)'!F547&amp;CHAR(10)&amp;'Мандатная (список)'!F548&amp;CHAR(10)&amp;'Мандатная (список)'!F549</f>
        <v>
</v>
      </c>
    </row>
    <row r="545" spans="1:6" ht="12.75">
      <c r="A545" s="112"/>
      <c r="B545" s="114"/>
      <c r="C545" s="116"/>
      <c r="D545" s="112"/>
      <c r="E545" s="112"/>
      <c r="F545" s="112"/>
    </row>
    <row r="546" spans="1:6" ht="12.75">
      <c r="A546" s="112"/>
      <c r="B546" s="114"/>
      <c r="C546" s="116"/>
      <c r="D546" s="112"/>
      <c r="E546" s="112"/>
      <c r="F546" s="112"/>
    </row>
    <row r="547" spans="1:6" ht="12.75">
      <c r="A547" s="112"/>
      <c r="B547" s="114"/>
      <c r="C547" s="116"/>
      <c r="D547" s="112"/>
      <c r="E547" s="112"/>
      <c r="F547" s="112"/>
    </row>
    <row r="548" spans="1:6" ht="12.75">
      <c r="A548" s="112"/>
      <c r="B548" s="114"/>
      <c r="C548" s="116"/>
      <c r="D548" s="112"/>
      <c r="E548" s="112"/>
      <c r="F548" s="112"/>
    </row>
    <row r="549" spans="1:6" ht="12.75">
      <c r="A549" s="112"/>
      <c r="B549" s="115"/>
      <c r="C549" s="117"/>
      <c r="D549" s="112"/>
      <c r="E549" s="112"/>
      <c r="F549" s="112"/>
    </row>
    <row r="550" spans="1:6" ht="3" customHeight="1">
      <c r="A550" s="85"/>
      <c r="B550" s="85"/>
      <c r="C550" s="85"/>
      <c r="D550" s="85"/>
      <c r="E550" s="86"/>
      <c r="F550" s="85"/>
    </row>
  </sheetData>
  <sheetProtection/>
  <mergeCells count="540">
    <mergeCell ref="A274:A279"/>
    <mergeCell ref="B274:B279"/>
    <mergeCell ref="C274:C279"/>
    <mergeCell ref="D274:D279"/>
    <mergeCell ref="E274:E279"/>
    <mergeCell ref="F274:F279"/>
    <mergeCell ref="A268:A273"/>
    <mergeCell ref="B268:B273"/>
    <mergeCell ref="C268:C273"/>
    <mergeCell ref="D268:D273"/>
    <mergeCell ref="E268:E273"/>
    <mergeCell ref="F268:F273"/>
    <mergeCell ref="A262:A267"/>
    <mergeCell ref="B262:B267"/>
    <mergeCell ref="C262:C267"/>
    <mergeCell ref="D262:D267"/>
    <mergeCell ref="E262:E267"/>
    <mergeCell ref="F262:F267"/>
    <mergeCell ref="A256:A261"/>
    <mergeCell ref="B256:B261"/>
    <mergeCell ref="C256:C261"/>
    <mergeCell ref="D256:D261"/>
    <mergeCell ref="E256:E261"/>
    <mergeCell ref="F256:F261"/>
    <mergeCell ref="A250:A255"/>
    <mergeCell ref="B250:B255"/>
    <mergeCell ref="C250:C255"/>
    <mergeCell ref="D250:D255"/>
    <mergeCell ref="E250:E255"/>
    <mergeCell ref="F250:F255"/>
    <mergeCell ref="A244:A249"/>
    <mergeCell ref="B244:B249"/>
    <mergeCell ref="C244:C249"/>
    <mergeCell ref="D244:D249"/>
    <mergeCell ref="E244:E249"/>
    <mergeCell ref="F244:F249"/>
    <mergeCell ref="A238:A243"/>
    <mergeCell ref="B238:B243"/>
    <mergeCell ref="C238:C243"/>
    <mergeCell ref="D238:D243"/>
    <mergeCell ref="E238:E243"/>
    <mergeCell ref="F238:F243"/>
    <mergeCell ref="A232:A237"/>
    <mergeCell ref="B232:B237"/>
    <mergeCell ref="C232:C237"/>
    <mergeCell ref="D232:D237"/>
    <mergeCell ref="E232:E237"/>
    <mergeCell ref="F232:F237"/>
    <mergeCell ref="A226:A231"/>
    <mergeCell ref="B226:B231"/>
    <mergeCell ref="C226:C231"/>
    <mergeCell ref="D226:D231"/>
    <mergeCell ref="E226:E231"/>
    <mergeCell ref="F226:F231"/>
    <mergeCell ref="A220:A225"/>
    <mergeCell ref="B220:B225"/>
    <mergeCell ref="C220:C225"/>
    <mergeCell ref="D220:D225"/>
    <mergeCell ref="E220:E225"/>
    <mergeCell ref="F220:F225"/>
    <mergeCell ref="A214:A219"/>
    <mergeCell ref="B214:B219"/>
    <mergeCell ref="C214:C219"/>
    <mergeCell ref="D214:D219"/>
    <mergeCell ref="E214:E219"/>
    <mergeCell ref="F214:F219"/>
    <mergeCell ref="A208:A213"/>
    <mergeCell ref="B208:B213"/>
    <mergeCell ref="C208:C213"/>
    <mergeCell ref="D208:D213"/>
    <mergeCell ref="E208:E213"/>
    <mergeCell ref="F208:F213"/>
    <mergeCell ref="A202:A207"/>
    <mergeCell ref="B202:B207"/>
    <mergeCell ref="C202:C207"/>
    <mergeCell ref="D202:D207"/>
    <mergeCell ref="E202:E207"/>
    <mergeCell ref="F202:F207"/>
    <mergeCell ref="A196:A201"/>
    <mergeCell ref="B196:B201"/>
    <mergeCell ref="C196:C201"/>
    <mergeCell ref="D196:D201"/>
    <mergeCell ref="E196:E201"/>
    <mergeCell ref="F196:F201"/>
    <mergeCell ref="A190:A195"/>
    <mergeCell ref="B190:B195"/>
    <mergeCell ref="C190:C195"/>
    <mergeCell ref="D190:D195"/>
    <mergeCell ref="E190:E195"/>
    <mergeCell ref="F190:F195"/>
    <mergeCell ref="A184:A189"/>
    <mergeCell ref="B184:B189"/>
    <mergeCell ref="C184:C189"/>
    <mergeCell ref="D184:D189"/>
    <mergeCell ref="E184:E189"/>
    <mergeCell ref="F184:F189"/>
    <mergeCell ref="A178:A183"/>
    <mergeCell ref="B178:B183"/>
    <mergeCell ref="C178:C183"/>
    <mergeCell ref="D178:D183"/>
    <mergeCell ref="E178:E183"/>
    <mergeCell ref="F178:F183"/>
    <mergeCell ref="A172:A177"/>
    <mergeCell ref="B172:B177"/>
    <mergeCell ref="C172:C177"/>
    <mergeCell ref="D172:D177"/>
    <mergeCell ref="E172:E177"/>
    <mergeCell ref="F172:F177"/>
    <mergeCell ref="A166:A171"/>
    <mergeCell ref="B166:B171"/>
    <mergeCell ref="C166:C171"/>
    <mergeCell ref="D166:D171"/>
    <mergeCell ref="E166:E171"/>
    <mergeCell ref="F166:F171"/>
    <mergeCell ref="A160:A165"/>
    <mergeCell ref="B160:B165"/>
    <mergeCell ref="C160:C165"/>
    <mergeCell ref="D160:D165"/>
    <mergeCell ref="E160:E165"/>
    <mergeCell ref="F160:F165"/>
    <mergeCell ref="A154:A159"/>
    <mergeCell ref="B154:B159"/>
    <mergeCell ref="C154:C159"/>
    <mergeCell ref="D154:D159"/>
    <mergeCell ref="E154:E159"/>
    <mergeCell ref="F154:F159"/>
    <mergeCell ref="A148:A153"/>
    <mergeCell ref="B148:B153"/>
    <mergeCell ref="C148:C153"/>
    <mergeCell ref="D148:D153"/>
    <mergeCell ref="E148:E153"/>
    <mergeCell ref="F148:F153"/>
    <mergeCell ref="A142:A147"/>
    <mergeCell ref="B142:B147"/>
    <mergeCell ref="C142:C147"/>
    <mergeCell ref="D142:D147"/>
    <mergeCell ref="E142:E147"/>
    <mergeCell ref="F142:F147"/>
    <mergeCell ref="A136:A141"/>
    <mergeCell ref="B136:B141"/>
    <mergeCell ref="C136:C141"/>
    <mergeCell ref="D136:D141"/>
    <mergeCell ref="E136:E141"/>
    <mergeCell ref="F136:F141"/>
    <mergeCell ref="A130:A135"/>
    <mergeCell ref="B130:B135"/>
    <mergeCell ref="C130:C135"/>
    <mergeCell ref="D130:D135"/>
    <mergeCell ref="E130:E135"/>
    <mergeCell ref="F130:F135"/>
    <mergeCell ref="A124:A129"/>
    <mergeCell ref="B124:B129"/>
    <mergeCell ref="C124:C129"/>
    <mergeCell ref="D124:D129"/>
    <mergeCell ref="E124:E129"/>
    <mergeCell ref="F124:F129"/>
    <mergeCell ref="A118:A123"/>
    <mergeCell ref="B118:B123"/>
    <mergeCell ref="C118:C123"/>
    <mergeCell ref="D118:D123"/>
    <mergeCell ref="E118:E123"/>
    <mergeCell ref="F118:F123"/>
    <mergeCell ref="A112:A117"/>
    <mergeCell ref="B112:B117"/>
    <mergeCell ref="C112:C117"/>
    <mergeCell ref="D112:D117"/>
    <mergeCell ref="E112:E117"/>
    <mergeCell ref="F112:F117"/>
    <mergeCell ref="A106:A111"/>
    <mergeCell ref="B106:B111"/>
    <mergeCell ref="C106:C111"/>
    <mergeCell ref="D106:D111"/>
    <mergeCell ref="E106:E111"/>
    <mergeCell ref="F106:F111"/>
    <mergeCell ref="A100:A105"/>
    <mergeCell ref="B100:B105"/>
    <mergeCell ref="C100:C105"/>
    <mergeCell ref="D100:D105"/>
    <mergeCell ref="E100:E105"/>
    <mergeCell ref="F100:F105"/>
    <mergeCell ref="A94:A99"/>
    <mergeCell ref="B94:B99"/>
    <mergeCell ref="C94:C99"/>
    <mergeCell ref="D94:D99"/>
    <mergeCell ref="E94:E99"/>
    <mergeCell ref="F94:F99"/>
    <mergeCell ref="A88:A93"/>
    <mergeCell ref="B88:B93"/>
    <mergeCell ref="C88:C93"/>
    <mergeCell ref="D88:D93"/>
    <mergeCell ref="E88:E93"/>
    <mergeCell ref="F88:F93"/>
    <mergeCell ref="A82:A87"/>
    <mergeCell ref="B82:B87"/>
    <mergeCell ref="C82:C87"/>
    <mergeCell ref="D82:D87"/>
    <mergeCell ref="E82:E87"/>
    <mergeCell ref="F82:F87"/>
    <mergeCell ref="A76:A81"/>
    <mergeCell ref="B76:B81"/>
    <mergeCell ref="C76:C81"/>
    <mergeCell ref="D76:D81"/>
    <mergeCell ref="E76:E81"/>
    <mergeCell ref="F76:F81"/>
    <mergeCell ref="A70:A75"/>
    <mergeCell ref="B70:B75"/>
    <mergeCell ref="C70:C75"/>
    <mergeCell ref="D70:D75"/>
    <mergeCell ref="E70:E75"/>
    <mergeCell ref="F70:F75"/>
    <mergeCell ref="A64:A69"/>
    <mergeCell ref="B64:B69"/>
    <mergeCell ref="C64:C69"/>
    <mergeCell ref="D64:D69"/>
    <mergeCell ref="E64:E69"/>
    <mergeCell ref="F64:F69"/>
    <mergeCell ref="A58:A63"/>
    <mergeCell ref="B58:B63"/>
    <mergeCell ref="C58:C63"/>
    <mergeCell ref="D58:D63"/>
    <mergeCell ref="E58:E63"/>
    <mergeCell ref="F58:F63"/>
    <mergeCell ref="A52:A57"/>
    <mergeCell ref="B52:B57"/>
    <mergeCell ref="C52:C57"/>
    <mergeCell ref="D52:D57"/>
    <mergeCell ref="E52:E57"/>
    <mergeCell ref="F52:F57"/>
    <mergeCell ref="A46:A51"/>
    <mergeCell ref="B46:B51"/>
    <mergeCell ref="C46:C51"/>
    <mergeCell ref="D46:D51"/>
    <mergeCell ref="E46:E51"/>
    <mergeCell ref="F46:F51"/>
    <mergeCell ref="A40:A45"/>
    <mergeCell ref="B40:B45"/>
    <mergeCell ref="C40:C45"/>
    <mergeCell ref="D40:D45"/>
    <mergeCell ref="E40:E45"/>
    <mergeCell ref="F40:F45"/>
    <mergeCell ref="A34:A39"/>
    <mergeCell ref="B34:B39"/>
    <mergeCell ref="C34:C39"/>
    <mergeCell ref="D34:D39"/>
    <mergeCell ref="E34:E39"/>
    <mergeCell ref="F34:F39"/>
    <mergeCell ref="A28:A33"/>
    <mergeCell ref="B28:B33"/>
    <mergeCell ref="C28:C33"/>
    <mergeCell ref="D28:D33"/>
    <mergeCell ref="E28:E33"/>
    <mergeCell ref="F28:F33"/>
    <mergeCell ref="A22:A27"/>
    <mergeCell ref="B22:B27"/>
    <mergeCell ref="C22:C27"/>
    <mergeCell ref="D22:D27"/>
    <mergeCell ref="E22:E27"/>
    <mergeCell ref="F22:F27"/>
    <mergeCell ref="A16:A21"/>
    <mergeCell ref="B16:B21"/>
    <mergeCell ref="C16:C21"/>
    <mergeCell ref="D16:D21"/>
    <mergeCell ref="E16:E21"/>
    <mergeCell ref="F16:F21"/>
    <mergeCell ref="A10:A15"/>
    <mergeCell ref="B10:B15"/>
    <mergeCell ref="C10:C15"/>
    <mergeCell ref="D10:D15"/>
    <mergeCell ref="E10:E15"/>
    <mergeCell ref="F10:F15"/>
    <mergeCell ref="A454:A459"/>
    <mergeCell ref="B454:B459"/>
    <mergeCell ref="C454:C459"/>
    <mergeCell ref="D454:D459"/>
    <mergeCell ref="E454:E459"/>
    <mergeCell ref="F454:F459"/>
    <mergeCell ref="A448:A453"/>
    <mergeCell ref="B448:B453"/>
    <mergeCell ref="C448:C453"/>
    <mergeCell ref="D448:D453"/>
    <mergeCell ref="E448:E453"/>
    <mergeCell ref="F448:F453"/>
    <mergeCell ref="A442:A447"/>
    <mergeCell ref="B442:B447"/>
    <mergeCell ref="C442:C447"/>
    <mergeCell ref="D442:D447"/>
    <mergeCell ref="E442:E447"/>
    <mergeCell ref="F442:F447"/>
    <mergeCell ref="A436:A441"/>
    <mergeCell ref="B436:B441"/>
    <mergeCell ref="C436:C441"/>
    <mergeCell ref="D436:D441"/>
    <mergeCell ref="E436:E441"/>
    <mergeCell ref="F436:F441"/>
    <mergeCell ref="A430:A435"/>
    <mergeCell ref="B430:B435"/>
    <mergeCell ref="C430:C435"/>
    <mergeCell ref="D430:D435"/>
    <mergeCell ref="E430:E435"/>
    <mergeCell ref="F430:F435"/>
    <mergeCell ref="A424:A429"/>
    <mergeCell ref="B424:B429"/>
    <mergeCell ref="C424:C429"/>
    <mergeCell ref="D424:D429"/>
    <mergeCell ref="E424:E429"/>
    <mergeCell ref="F424:F429"/>
    <mergeCell ref="A418:A423"/>
    <mergeCell ref="B418:B423"/>
    <mergeCell ref="C418:C423"/>
    <mergeCell ref="D418:D423"/>
    <mergeCell ref="E418:E423"/>
    <mergeCell ref="F418:F423"/>
    <mergeCell ref="A412:A417"/>
    <mergeCell ref="B412:B417"/>
    <mergeCell ref="C412:C417"/>
    <mergeCell ref="D412:D417"/>
    <mergeCell ref="E412:E417"/>
    <mergeCell ref="F412:F417"/>
    <mergeCell ref="A406:A411"/>
    <mergeCell ref="B406:B411"/>
    <mergeCell ref="C406:C411"/>
    <mergeCell ref="D406:D411"/>
    <mergeCell ref="E406:E411"/>
    <mergeCell ref="F406:F411"/>
    <mergeCell ref="A400:A405"/>
    <mergeCell ref="B400:B405"/>
    <mergeCell ref="C400:C405"/>
    <mergeCell ref="D400:D405"/>
    <mergeCell ref="E400:E405"/>
    <mergeCell ref="F400:F405"/>
    <mergeCell ref="A394:A399"/>
    <mergeCell ref="B394:B399"/>
    <mergeCell ref="C394:C399"/>
    <mergeCell ref="D394:D399"/>
    <mergeCell ref="E394:E399"/>
    <mergeCell ref="F394:F399"/>
    <mergeCell ref="A388:A393"/>
    <mergeCell ref="B388:B393"/>
    <mergeCell ref="C388:C393"/>
    <mergeCell ref="D388:D393"/>
    <mergeCell ref="E388:E393"/>
    <mergeCell ref="F388:F393"/>
    <mergeCell ref="A382:A387"/>
    <mergeCell ref="B382:B387"/>
    <mergeCell ref="C382:C387"/>
    <mergeCell ref="D382:D387"/>
    <mergeCell ref="E382:E387"/>
    <mergeCell ref="F382:F387"/>
    <mergeCell ref="A376:A381"/>
    <mergeCell ref="B376:B381"/>
    <mergeCell ref="C376:C381"/>
    <mergeCell ref="D376:D381"/>
    <mergeCell ref="E376:E381"/>
    <mergeCell ref="F376:F381"/>
    <mergeCell ref="A370:A375"/>
    <mergeCell ref="B370:B375"/>
    <mergeCell ref="C370:C375"/>
    <mergeCell ref="D370:D375"/>
    <mergeCell ref="E370:E375"/>
    <mergeCell ref="F370:F375"/>
    <mergeCell ref="A364:A369"/>
    <mergeCell ref="B364:B369"/>
    <mergeCell ref="C364:C369"/>
    <mergeCell ref="D364:D369"/>
    <mergeCell ref="E364:E369"/>
    <mergeCell ref="F364:F369"/>
    <mergeCell ref="A358:A363"/>
    <mergeCell ref="B358:B363"/>
    <mergeCell ref="C358:C363"/>
    <mergeCell ref="D358:D363"/>
    <mergeCell ref="E358:E363"/>
    <mergeCell ref="F358:F363"/>
    <mergeCell ref="A352:A357"/>
    <mergeCell ref="B352:B357"/>
    <mergeCell ref="C352:C357"/>
    <mergeCell ref="D352:D357"/>
    <mergeCell ref="E352:E357"/>
    <mergeCell ref="F352:F357"/>
    <mergeCell ref="A346:A351"/>
    <mergeCell ref="B346:B351"/>
    <mergeCell ref="C346:C351"/>
    <mergeCell ref="D346:D351"/>
    <mergeCell ref="E346:E351"/>
    <mergeCell ref="F346:F351"/>
    <mergeCell ref="A340:A345"/>
    <mergeCell ref="B340:B345"/>
    <mergeCell ref="C340:C345"/>
    <mergeCell ref="D340:D345"/>
    <mergeCell ref="E340:E345"/>
    <mergeCell ref="F340:F345"/>
    <mergeCell ref="A334:A339"/>
    <mergeCell ref="B334:B339"/>
    <mergeCell ref="C334:C339"/>
    <mergeCell ref="D334:D339"/>
    <mergeCell ref="E334:E339"/>
    <mergeCell ref="F334:F339"/>
    <mergeCell ref="A328:A333"/>
    <mergeCell ref="B328:B333"/>
    <mergeCell ref="C328:C333"/>
    <mergeCell ref="D328:D333"/>
    <mergeCell ref="E328:E333"/>
    <mergeCell ref="F328:F333"/>
    <mergeCell ref="A322:A327"/>
    <mergeCell ref="B322:B327"/>
    <mergeCell ref="C322:C327"/>
    <mergeCell ref="D322:D327"/>
    <mergeCell ref="E322:E327"/>
    <mergeCell ref="F322:F327"/>
    <mergeCell ref="A316:A321"/>
    <mergeCell ref="B316:B321"/>
    <mergeCell ref="C316:C321"/>
    <mergeCell ref="D316:D321"/>
    <mergeCell ref="E316:E321"/>
    <mergeCell ref="F316:F321"/>
    <mergeCell ref="A310:A315"/>
    <mergeCell ref="B310:B315"/>
    <mergeCell ref="C310:C315"/>
    <mergeCell ref="D310:D315"/>
    <mergeCell ref="E310:E315"/>
    <mergeCell ref="F310:F315"/>
    <mergeCell ref="A304:A309"/>
    <mergeCell ref="B304:B309"/>
    <mergeCell ref="C304:C309"/>
    <mergeCell ref="D304:D309"/>
    <mergeCell ref="E304:E309"/>
    <mergeCell ref="F304:F309"/>
    <mergeCell ref="A298:A303"/>
    <mergeCell ref="B298:B303"/>
    <mergeCell ref="C298:C303"/>
    <mergeCell ref="D298:D303"/>
    <mergeCell ref="E298:E303"/>
    <mergeCell ref="F298:F303"/>
    <mergeCell ref="A292:A297"/>
    <mergeCell ref="B292:B297"/>
    <mergeCell ref="C292:C297"/>
    <mergeCell ref="D292:D297"/>
    <mergeCell ref="E292:E297"/>
    <mergeCell ref="F292:F297"/>
    <mergeCell ref="A286:A291"/>
    <mergeCell ref="B286:B291"/>
    <mergeCell ref="C286:C291"/>
    <mergeCell ref="D286:D291"/>
    <mergeCell ref="E286:E291"/>
    <mergeCell ref="F286:F291"/>
    <mergeCell ref="A280:A285"/>
    <mergeCell ref="B280:B285"/>
    <mergeCell ref="C280:C285"/>
    <mergeCell ref="D280:D285"/>
    <mergeCell ref="E280:E285"/>
    <mergeCell ref="F280:F285"/>
    <mergeCell ref="E514:E519"/>
    <mergeCell ref="F514:F519"/>
    <mergeCell ref="A508:A513"/>
    <mergeCell ref="B508:B513"/>
    <mergeCell ref="A514:A519"/>
    <mergeCell ref="B514:B519"/>
    <mergeCell ref="C514:C519"/>
    <mergeCell ref="D514:D519"/>
    <mergeCell ref="C508:C513"/>
    <mergeCell ref="D508:D513"/>
    <mergeCell ref="E496:E501"/>
    <mergeCell ref="F496:F501"/>
    <mergeCell ref="E502:E507"/>
    <mergeCell ref="F502:F507"/>
    <mergeCell ref="E508:E513"/>
    <mergeCell ref="F508:F513"/>
    <mergeCell ref="C502:C507"/>
    <mergeCell ref="D502:D507"/>
    <mergeCell ref="A496:A501"/>
    <mergeCell ref="B496:B501"/>
    <mergeCell ref="C496:C501"/>
    <mergeCell ref="D496:D501"/>
    <mergeCell ref="E490:E495"/>
    <mergeCell ref="F490:F495"/>
    <mergeCell ref="A484:A489"/>
    <mergeCell ref="B484:B489"/>
    <mergeCell ref="A490:A495"/>
    <mergeCell ref="B490:B495"/>
    <mergeCell ref="C490:C495"/>
    <mergeCell ref="D490:D495"/>
    <mergeCell ref="C484:C489"/>
    <mergeCell ref="D484:D489"/>
    <mergeCell ref="E472:E477"/>
    <mergeCell ref="F472:F477"/>
    <mergeCell ref="E478:E483"/>
    <mergeCell ref="F478:F483"/>
    <mergeCell ref="E484:E489"/>
    <mergeCell ref="F484:F489"/>
    <mergeCell ref="C478:C483"/>
    <mergeCell ref="D478:D483"/>
    <mergeCell ref="A472:A477"/>
    <mergeCell ref="B472:B477"/>
    <mergeCell ref="C472:C477"/>
    <mergeCell ref="D472:D477"/>
    <mergeCell ref="C520:C525"/>
    <mergeCell ref="D520:D525"/>
    <mergeCell ref="E466:E471"/>
    <mergeCell ref="F466:F471"/>
    <mergeCell ref="E460:E465"/>
    <mergeCell ref="F460:F465"/>
    <mergeCell ref="C466:C471"/>
    <mergeCell ref="D466:D471"/>
    <mergeCell ref="C460:C465"/>
    <mergeCell ref="D460:D465"/>
    <mergeCell ref="A520:A525"/>
    <mergeCell ref="B520:B525"/>
    <mergeCell ref="A460:A465"/>
    <mergeCell ref="B460:B465"/>
    <mergeCell ref="A466:A471"/>
    <mergeCell ref="B466:B471"/>
    <mergeCell ref="A478:A483"/>
    <mergeCell ref="B478:B483"/>
    <mergeCell ref="A502:A507"/>
    <mergeCell ref="B502:B507"/>
    <mergeCell ref="C526:C531"/>
    <mergeCell ref="D526:D531"/>
    <mergeCell ref="A532:A537"/>
    <mergeCell ref="B532:B537"/>
    <mergeCell ref="C532:C537"/>
    <mergeCell ref="D532:D537"/>
    <mergeCell ref="A526:A531"/>
    <mergeCell ref="B526:B531"/>
    <mergeCell ref="E520:E525"/>
    <mergeCell ref="F520:F525"/>
    <mergeCell ref="E526:E531"/>
    <mergeCell ref="F526:F531"/>
    <mergeCell ref="E538:E543"/>
    <mergeCell ref="F538:F543"/>
    <mergeCell ref="E532:E537"/>
    <mergeCell ref="F532:F537"/>
    <mergeCell ref="E544:E549"/>
    <mergeCell ref="F544:F549"/>
    <mergeCell ref="A538:A543"/>
    <mergeCell ref="B538:B543"/>
    <mergeCell ref="C538:C543"/>
    <mergeCell ref="D538:D543"/>
    <mergeCell ref="A544:A549"/>
    <mergeCell ref="B544:B549"/>
    <mergeCell ref="C544:C549"/>
    <mergeCell ref="D544:D549"/>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4">
    <pageSetUpPr fitToPage="1"/>
  </sheetPr>
  <dimension ref="A1:P38"/>
  <sheetViews>
    <sheetView zoomScalePageLayoutView="0" workbookViewId="0" topLeftCell="A1">
      <pane xSplit="4" ySplit="10" topLeftCell="E11" activePane="bottomRight" state="frozen"/>
      <selection pane="topLeft" activeCell="A1" sqref="A1"/>
      <selection pane="topRight" activeCell="E1" sqref="E1"/>
      <selection pane="bottomLeft" activeCell="A11" sqref="A11"/>
      <selection pane="bottomRight" activeCell="O11" sqref="O11"/>
    </sheetView>
  </sheetViews>
  <sheetFormatPr defaultColWidth="9.140625" defaultRowHeight="12.75"/>
  <cols>
    <col min="1" max="1" width="8.140625" style="23" bestFit="1" customWidth="1"/>
    <col min="2" max="3" width="24.7109375" style="23" customWidth="1"/>
    <col min="4" max="4" width="7.8515625" style="23" bestFit="1" customWidth="1"/>
    <col min="5" max="12" width="9.7109375" style="23" customWidth="1"/>
    <col min="13" max="13" width="7.140625" style="23" bestFit="1" customWidth="1"/>
    <col min="14" max="15" width="6.7109375" style="23" customWidth="1"/>
    <col min="16" max="16" width="6.7109375" style="23" bestFit="1" customWidth="1"/>
    <col min="17" max="16384" width="9.140625" style="23" customWidth="1"/>
  </cols>
  <sheetData>
    <row r="1" spans="3:12" s="1" customFormat="1" ht="12.75">
      <c r="C1" s="72" t="str">
        <f>Название_мероприятия</f>
        <v>Краевые лично-командные соревнования по рафтингу и гребному слалому «Лосиные игры 2018» посвящённые памяти Юрия Либрехта</v>
      </c>
      <c r="G1" s="15"/>
      <c r="H1" s="15"/>
      <c r="I1" s="15"/>
      <c r="J1" s="15"/>
      <c r="K1" s="15"/>
      <c r="L1" s="15"/>
    </row>
    <row r="2" spans="3:6" s="1" customFormat="1" ht="12.75">
      <c r="C2" s="3" t="s">
        <v>25</v>
      </c>
      <c r="E2" s="6"/>
      <c r="F2" s="6"/>
    </row>
    <row r="3" spans="3:13" s="1" customFormat="1" ht="12.75">
      <c r="C3" s="3" t="s">
        <v>35</v>
      </c>
      <c r="E3" s="6"/>
      <c r="F3" s="6"/>
      <c r="J3" s="57"/>
      <c r="K3" s="120" t="s">
        <v>34</v>
      </c>
      <c r="L3" s="120"/>
      <c r="M3" s="55"/>
    </row>
    <row r="4" spans="3:13" s="1" customFormat="1" ht="12.75">
      <c r="C4" s="70" t="str">
        <f>"Класс судов: "&amp;Класс_судов</f>
        <v>Класс судов: Кат-2 Тур</v>
      </c>
      <c r="D4" s="6"/>
      <c r="E4" s="6"/>
      <c r="F4" s="6"/>
      <c r="J4" s="55"/>
      <c r="K4" s="55"/>
      <c r="L4" s="55"/>
      <c r="M4" s="55"/>
    </row>
    <row r="5" spans="1:13" ht="12.75">
      <c r="A5" s="1"/>
      <c r="B5" s="1"/>
      <c r="C5" s="1"/>
      <c r="J5" s="58"/>
      <c r="K5" s="58" t="s">
        <v>24</v>
      </c>
      <c r="L5" s="30"/>
      <c r="M5" s="30"/>
    </row>
    <row r="6" spans="1:12" s="1" customFormat="1" ht="12.75" customHeight="1">
      <c r="A6" s="16"/>
      <c r="C6" s="7" t="str">
        <f>"Место проведения: "&amp;Место_проведения</f>
        <v>Место проведения: р. Лосиха, Первомайский район, Алтайский край</v>
      </c>
      <c r="D6" s="71"/>
      <c r="E6" s="9"/>
      <c r="F6" s="9"/>
      <c r="G6" s="15"/>
      <c r="H6" s="15"/>
      <c r="J6" s="23"/>
      <c r="K6" s="73" t="str">
        <f>Главный_судья&amp;" _____________"</f>
        <v>Дудник А.В. _____________</v>
      </c>
      <c r="L6" s="20"/>
    </row>
    <row r="7" spans="1:13" s="1" customFormat="1" ht="12.75">
      <c r="A7" s="16"/>
      <c r="C7" s="7" t="str">
        <f>"Время проведения: "&amp;Время_проведения</f>
        <v>Время проведения: 14-21 апреля 2018 г.</v>
      </c>
      <c r="D7" s="71"/>
      <c r="E7" s="11"/>
      <c r="F7" s="11"/>
      <c r="G7" s="15"/>
      <c r="H7" s="15"/>
      <c r="J7" s="56"/>
      <c r="K7" s="100" t="str">
        <f>"""___"" _____________ "&amp;Год_проведения&amp;" г."</f>
        <v>"___" _____________ 2018 г.</v>
      </c>
      <c r="L7" s="7"/>
      <c r="M7" s="7"/>
    </row>
    <row r="8" spans="1:12" s="20" customFormat="1" ht="12.75">
      <c r="A8" s="19"/>
      <c r="B8" s="18"/>
      <c r="C8" s="19"/>
      <c r="D8" s="21"/>
      <c r="E8" s="21"/>
      <c r="F8" s="21"/>
      <c r="G8" s="4"/>
      <c r="H8" s="4"/>
      <c r="I8" s="4"/>
      <c r="J8" s="4"/>
      <c r="K8" s="4"/>
      <c r="L8" s="4"/>
    </row>
    <row r="9" spans="1:16" ht="38.25" customHeight="1">
      <c r="A9" s="122" t="s">
        <v>10</v>
      </c>
      <c r="B9" s="123" t="s">
        <v>11</v>
      </c>
      <c r="C9" s="123" t="s">
        <v>12</v>
      </c>
      <c r="D9" s="124" t="s">
        <v>60</v>
      </c>
      <c r="E9" s="118" t="s">
        <v>40</v>
      </c>
      <c r="F9" s="118"/>
      <c r="G9" s="118" t="s">
        <v>39</v>
      </c>
      <c r="H9" s="118"/>
      <c r="I9" s="118" t="s">
        <v>36</v>
      </c>
      <c r="J9" s="118"/>
      <c r="K9" s="118" t="s">
        <v>38</v>
      </c>
      <c r="L9" s="118"/>
      <c r="M9" s="118" t="s">
        <v>26</v>
      </c>
      <c r="N9" s="118" t="s">
        <v>42</v>
      </c>
      <c r="O9" s="121" t="s">
        <v>19</v>
      </c>
      <c r="P9" s="119" t="s">
        <v>20</v>
      </c>
    </row>
    <row r="10" spans="1:16" ht="12.75" customHeight="1">
      <c r="A10" s="122"/>
      <c r="B10" s="123"/>
      <c r="C10" s="123"/>
      <c r="D10" s="124"/>
      <c r="E10" s="22" t="s">
        <v>37</v>
      </c>
      <c r="F10" s="22" t="s">
        <v>43</v>
      </c>
      <c r="G10" s="22" t="s">
        <v>37</v>
      </c>
      <c r="H10" s="22" t="s">
        <v>43</v>
      </c>
      <c r="I10" s="22" t="s">
        <v>37</v>
      </c>
      <c r="J10" s="22" t="s">
        <v>43</v>
      </c>
      <c r="K10" s="22" t="s">
        <v>37</v>
      </c>
      <c r="L10" s="22" t="s">
        <v>43</v>
      </c>
      <c r="M10" s="118"/>
      <c r="N10" s="118"/>
      <c r="O10" s="121"/>
      <c r="P10" s="119"/>
    </row>
    <row r="11" spans="1:16" ht="76.5" customHeight="1">
      <c r="A11" s="31"/>
      <c r="B11" s="14">
        <f aca="true" t="shared" si="0" ref="B11:B33">IF(ISBLANK($A11),"",VLOOKUP($A11,Список,2,0))</f>
      </c>
      <c r="C11" s="14">
        <f aca="true" t="shared" si="1" ref="C11:C33">IF(ISBLANK($A11),"",VLOOKUP($A11,Список,3,0))</f>
      </c>
      <c r="D11" s="12">
        <f aca="true" t="shared" si="2" ref="D11:D33">IF(ISBLANK($A11),"",VLOOKUP($A11,Список,6,0))</f>
      </c>
      <c r="E11" s="61">
        <f aca="true" t="shared" si="3" ref="E11:E33">IF(ISERROR(VLOOKUP($A11,Квалификация,17,0)),0,VLOOKUP($A11,Квалификация,17,0))</f>
        <v>0</v>
      </c>
      <c r="F11" s="61">
        <f aca="true" t="shared" si="4" ref="F11:F33">IF(ISERROR(VLOOKUP($A11,Квалификация,18,0)),0,VLOOKUP($A11,Квалификация,18,0))</f>
        <v>0</v>
      </c>
      <c r="G11" s="61">
        <f aca="true" t="shared" si="5" ref="G11:G33">IF(ISERROR(VLOOKUP($A11,Спринт,14,0)),0,VLOOKUP($A11,Спринт,14,0))</f>
        <v>0</v>
      </c>
      <c r="H11" s="61">
        <f aca="true" t="shared" si="6" ref="H11:H33">IF(ISERROR(VLOOKUP($A11,Спринт,15,0)),0,VLOOKUP($A11,Спринт,15,0))</f>
        <v>0</v>
      </c>
      <c r="I11" s="61">
        <f aca="true" t="shared" si="7" ref="I11:I33">IF(ISERROR(VLOOKUP($A11,Слалом_общ,28,0)),0,VLOOKUP($A11,Слалом_общ,28,0))</f>
        <v>0</v>
      </c>
      <c r="J11" s="61">
        <f aca="true" t="shared" si="8" ref="J11:J33">IF(ISERROR(VLOOKUP($A11,Слалом_общ,29,0)),0,VLOOKUP($A11,Слалом_общ,29,0))</f>
        <v>0</v>
      </c>
      <c r="K11" s="61">
        <f aca="true" t="shared" si="9" ref="K11:K33">IF(ISERROR(VLOOKUP($A11,Гонка,15,0)),0,VLOOKUP($A11,Гонка,15,0))</f>
        <v>0</v>
      </c>
      <c r="L11" s="61">
        <f aca="true" t="shared" si="10" ref="L11:L33">IF(ISERROR(VLOOKUP($A11,Гонка,16,0)),0,VLOOKUP($A11,Гонка,16,0))</f>
        <v>0</v>
      </c>
      <c r="M11" s="61">
        <f>E11+I11+G11+K11</f>
        <v>0</v>
      </c>
      <c r="N11" s="61">
        <f>F11+J11+H11+L11</f>
        <v>0</v>
      </c>
      <c r="O11" s="62">
        <f ca="1">IF(ISBLANK($A11),"",RANK(N11,OFFSET(N$11,0,0,COUNTA($A$11:$A$106),1),0))</f>
      </c>
      <c r="P11" s="63"/>
    </row>
    <row r="12" spans="1:16" ht="76.5" customHeight="1">
      <c r="A12" s="31"/>
      <c r="B12" s="14">
        <f t="shared" si="0"/>
      </c>
      <c r="C12" s="14">
        <f t="shared" si="1"/>
      </c>
      <c r="D12" s="12">
        <f t="shared" si="2"/>
      </c>
      <c r="E12" s="61">
        <f t="shared" si="3"/>
        <v>0</v>
      </c>
      <c r="F12" s="61">
        <f t="shared" si="4"/>
        <v>0</v>
      </c>
      <c r="G12" s="61">
        <f t="shared" si="5"/>
        <v>0</v>
      </c>
      <c r="H12" s="61">
        <f t="shared" si="6"/>
        <v>0</v>
      </c>
      <c r="I12" s="61">
        <f t="shared" si="7"/>
        <v>0</v>
      </c>
      <c r="J12" s="61">
        <f t="shared" si="8"/>
        <v>0</v>
      </c>
      <c r="K12" s="61">
        <f t="shared" si="9"/>
        <v>0</v>
      </c>
      <c r="L12" s="61">
        <f t="shared" si="10"/>
        <v>0</v>
      </c>
      <c r="M12" s="61">
        <f aca="true" t="shared" si="11" ref="M12:M33">E12+I12+G12+K12</f>
        <v>0</v>
      </c>
      <c r="N12" s="61">
        <f aca="true" t="shared" si="12" ref="N12:N33">F12+J12+H12+L12</f>
        <v>0</v>
      </c>
      <c r="O12" s="62">
        <f aca="true" ca="1" t="shared" si="13" ref="O12:O33">IF(ISBLANK($A12),"",RANK(N12,OFFSET(N$11,0,0,COUNTA($A$11:$A$106),1),0))</f>
      </c>
      <c r="P12" s="63"/>
    </row>
    <row r="13" spans="1:16" ht="76.5" customHeight="1">
      <c r="A13" s="31"/>
      <c r="B13" s="14">
        <f t="shared" si="0"/>
      </c>
      <c r="C13" s="14">
        <f t="shared" si="1"/>
      </c>
      <c r="D13" s="12">
        <f t="shared" si="2"/>
      </c>
      <c r="E13" s="61">
        <f t="shared" si="3"/>
        <v>0</v>
      </c>
      <c r="F13" s="61">
        <f t="shared" si="4"/>
        <v>0</v>
      </c>
      <c r="G13" s="61">
        <f t="shared" si="5"/>
        <v>0</v>
      </c>
      <c r="H13" s="61">
        <f t="shared" si="6"/>
        <v>0</v>
      </c>
      <c r="I13" s="61">
        <f t="shared" si="7"/>
        <v>0</v>
      </c>
      <c r="J13" s="61">
        <f t="shared" si="8"/>
        <v>0</v>
      </c>
      <c r="K13" s="61">
        <f t="shared" si="9"/>
        <v>0</v>
      </c>
      <c r="L13" s="61">
        <f t="shared" si="10"/>
        <v>0</v>
      </c>
      <c r="M13" s="61">
        <f t="shared" si="11"/>
        <v>0</v>
      </c>
      <c r="N13" s="61">
        <f t="shared" si="12"/>
        <v>0</v>
      </c>
      <c r="O13" s="62">
        <f ca="1" t="shared" si="13"/>
      </c>
      <c r="P13" s="63"/>
    </row>
    <row r="14" spans="1:16" ht="76.5" customHeight="1">
      <c r="A14" s="31"/>
      <c r="B14" s="14">
        <f t="shared" si="0"/>
      </c>
      <c r="C14" s="14">
        <f t="shared" si="1"/>
      </c>
      <c r="D14" s="12">
        <f t="shared" si="2"/>
      </c>
      <c r="E14" s="61">
        <f t="shared" si="3"/>
        <v>0</v>
      </c>
      <c r="F14" s="61">
        <f t="shared" si="4"/>
        <v>0</v>
      </c>
      <c r="G14" s="61">
        <f t="shared" si="5"/>
        <v>0</v>
      </c>
      <c r="H14" s="61">
        <f t="shared" si="6"/>
        <v>0</v>
      </c>
      <c r="I14" s="61">
        <f t="shared" si="7"/>
        <v>0</v>
      </c>
      <c r="J14" s="61">
        <f t="shared" si="8"/>
        <v>0</v>
      </c>
      <c r="K14" s="61">
        <f t="shared" si="9"/>
        <v>0</v>
      </c>
      <c r="L14" s="61">
        <f t="shared" si="10"/>
        <v>0</v>
      </c>
      <c r="M14" s="61">
        <f t="shared" si="11"/>
        <v>0</v>
      </c>
      <c r="N14" s="61">
        <f t="shared" si="12"/>
        <v>0</v>
      </c>
      <c r="O14" s="62">
        <f ca="1" t="shared" si="13"/>
      </c>
      <c r="P14" s="63"/>
    </row>
    <row r="15" spans="1:16" ht="76.5" customHeight="1">
      <c r="A15" s="31"/>
      <c r="B15" s="14">
        <f t="shared" si="0"/>
      </c>
      <c r="C15" s="14">
        <f t="shared" si="1"/>
      </c>
      <c r="D15" s="12">
        <f t="shared" si="2"/>
      </c>
      <c r="E15" s="61">
        <f t="shared" si="3"/>
        <v>0</v>
      </c>
      <c r="F15" s="61">
        <f t="shared" si="4"/>
        <v>0</v>
      </c>
      <c r="G15" s="61">
        <f t="shared" si="5"/>
        <v>0</v>
      </c>
      <c r="H15" s="61">
        <f t="shared" si="6"/>
        <v>0</v>
      </c>
      <c r="I15" s="61">
        <f t="shared" si="7"/>
        <v>0</v>
      </c>
      <c r="J15" s="61">
        <f t="shared" si="8"/>
        <v>0</v>
      </c>
      <c r="K15" s="61">
        <f t="shared" si="9"/>
        <v>0</v>
      </c>
      <c r="L15" s="61">
        <f t="shared" si="10"/>
        <v>0</v>
      </c>
      <c r="M15" s="61">
        <f t="shared" si="11"/>
        <v>0</v>
      </c>
      <c r="N15" s="61">
        <f t="shared" si="12"/>
        <v>0</v>
      </c>
      <c r="O15" s="62">
        <f ca="1" t="shared" si="13"/>
      </c>
      <c r="P15" s="63"/>
    </row>
    <row r="16" spans="1:16" ht="76.5" customHeight="1">
      <c r="A16" s="31"/>
      <c r="B16" s="14">
        <f t="shared" si="0"/>
      </c>
      <c r="C16" s="14">
        <f t="shared" si="1"/>
      </c>
      <c r="D16" s="12">
        <f t="shared" si="2"/>
      </c>
      <c r="E16" s="61">
        <f t="shared" si="3"/>
        <v>0</v>
      </c>
      <c r="F16" s="61">
        <f t="shared" si="4"/>
        <v>0</v>
      </c>
      <c r="G16" s="61">
        <f t="shared" si="5"/>
        <v>0</v>
      </c>
      <c r="H16" s="61">
        <f t="shared" si="6"/>
        <v>0</v>
      </c>
      <c r="I16" s="61">
        <f t="shared" si="7"/>
        <v>0</v>
      </c>
      <c r="J16" s="61">
        <f t="shared" si="8"/>
        <v>0</v>
      </c>
      <c r="K16" s="61">
        <f t="shared" si="9"/>
        <v>0</v>
      </c>
      <c r="L16" s="61">
        <f t="shared" si="10"/>
        <v>0</v>
      </c>
      <c r="M16" s="61">
        <f t="shared" si="11"/>
        <v>0</v>
      </c>
      <c r="N16" s="61">
        <f t="shared" si="12"/>
        <v>0</v>
      </c>
      <c r="O16" s="62">
        <f ca="1" t="shared" si="13"/>
      </c>
      <c r="P16" s="63"/>
    </row>
    <row r="17" spans="1:16" ht="76.5" customHeight="1">
      <c r="A17" s="31"/>
      <c r="B17" s="14">
        <f t="shared" si="0"/>
      </c>
      <c r="C17" s="14">
        <f t="shared" si="1"/>
      </c>
      <c r="D17" s="12">
        <f t="shared" si="2"/>
      </c>
      <c r="E17" s="61">
        <f t="shared" si="3"/>
        <v>0</v>
      </c>
      <c r="F17" s="61">
        <f t="shared" si="4"/>
        <v>0</v>
      </c>
      <c r="G17" s="61">
        <f t="shared" si="5"/>
        <v>0</v>
      </c>
      <c r="H17" s="61">
        <f t="shared" si="6"/>
        <v>0</v>
      </c>
      <c r="I17" s="61">
        <f t="shared" si="7"/>
        <v>0</v>
      </c>
      <c r="J17" s="61">
        <f t="shared" si="8"/>
        <v>0</v>
      </c>
      <c r="K17" s="61">
        <f t="shared" si="9"/>
        <v>0</v>
      </c>
      <c r="L17" s="61">
        <f t="shared" si="10"/>
        <v>0</v>
      </c>
      <c r="M17" s="61">
        <f t="shared" si="11"/>
        <v>0</v>
      </c>
      <c r="N17" s="61">
        <f t="shared" si="12"/>
        <v>0</v>
      </c>
      <c r="O17" s="62">
        <f ca="1" t="shared" si="13"/>
      </c>
      <c r="P17" s="63"/>
    </row>
    <row r="18" spans="1:16" ht="76.5" customHeight="1">
      <c r="A18" s="31"/>
      <c r="B18" s="14">
        <f t="shared" si="0"/>
      </c>
      <c r="C18" s="14">
        <f t="shared" si="1"/>
      </c>
      <c r="D18" s="12">
        <f t="shared" si="2"/>
      </c>
      <c r="E18" s="61">
        <f t="shared" si="3"/>
        <v>0</v>
      </c>
      <c r="F18" s="61">
        <f t="shared" si="4"/>
        <v>0</v>
      </c>
      <c r="G18" s="61">
        <f t="shared" si="5"/>
        <v>0</v>
      </c>
      <c r="H18" s="61">
        <f t="shared" si="6"/>
        <v>0</v>
      </c>
      <c r="I18" s="61">
        <f t="shared" si="7"/>
        <v>0</v>
      </c>
      <c r="J18" s="61">
        <f t="shared" si="8"/>
        <v>0</v>
      </c>
      <c r="K18" s="61">
        <f t="shared" si="9"/>
        <v>0</v>
      </c>
      <c r="L18" s="61">
        <f t="shared" si="10"/>
        <v>0</v>
      </c>
      <c r="M18" s="61">
        <f t="shared" si="11"/>
        <v>0</v>
      </c>
      <c r="N18" s="61">
        <f t="shared" si="12"/>
        <v>0</v>
      </c>
      <c r="O18" s="62">
        <f ca="1" t="shared" si="13"/>
      </c>
      <c r="P18" s="63"/>
    </row>
    <row r="19" spans="1:16" ht="76.5" customHeight="1">
      <c r="A19" s="31"/>
      <c r="B19" s="14">
        <f t="shared" si="0"/>
      </c>
      <c r="C19" s="14">
        <f t="shared" si="1"/>
      </c>
      <c r="D19" s="12">
        <f t="shared" si="2"/>
      </c>
      <c r="E19" s="61">
        <f t="shared" si="3"/>
        <v>0</v>
      </c>
      <c r="F19" s="61">
        <f t="shared" si="4"/>
        <v>0</v>
      </c>
      <c r="G19" s="61">
        <f t="shared" si="5"/>
        <v>0</v>
      </c>
      <c r="H19" s="61">
        <f t="shared" si="6"/>
        <v>0</v>
      </c>
      <c r="I19" s="61">
        <f t="shared" si="7"/>
        <v>0</v>
      </c>
      <c r="J19" s="61">
        <f t="shared" si="8"/>
        <v>0</v>
      </c>
      <c r="K19" s="61">
        <f t="shared" si="9"/>
        <v>0</v>
      </c>
      <c r="L19" s="61">
        <f t="shared" si="10"/>
        <v>0</v>
      </c>
      <c r="M19" s="61">
        <f t="shared" si="11"/>
        <v>0</v>
      </c>
      <c r="N19" s="61">
        <f t="shared" si="12"/>
        <v>0</v>
      </c>
      <c r="O19" s="62">
        <f ca="1" t="shared" si="13"/>
      </c>
      <c r="P19" s="63"/>
    </row>
    <row r="20" spans="1:16" ht="76.5" customHeight="1">
      <c r="A20" s="31"/>
      <c r="B20" s="14">
        <f t="shared" si="0"/>
      </c>
      <c r="C20" s="14">
        <f t="shared" si="1"/>
      </c>
      <c r="D20" s="12">
        <f t="shared" si="2"/>
      </c>
      <c r="E20" s="61">
        <f t="shared" si="3"/>
        <v>0</v>
      </c>
      <c r="F20" s="61">
        <f t="shared" si="4"/>
        <v>0</v>
      </c>
      <c r="G20" s="61">
        <f t="shared" si="5"/>
        <v>0</v>
      </c>
      <c r="H20" s="61">
        <f t="shared" si="6"/>
        <v>0</v>
      </c>
      <c r="I20" s="61">
        <f t="shared" si="7"/>
        <v>0</v>
      </c>
      <c r="J20" s="61">
        <f t="shared" si="8"/>
        <v>0</v>
      </c>
      <c r="K20" s="61">
        <f t="shared" si="9"/>
        <v>0</v>
      </c>
      <c r="L20" s="61">
        <f t="shared" si="10"/>
        <v>0</v>
      </c>
      <c r="M20" s="61">
        <f t="shared" si="11"/>
        <v>0</v>
      </c>
      <c r="N20" s="61">
        <f t="shared" si="12"/>
        <v>0</v>
      </c>
      <c r="O20" s="62">
        <f ca="1" t="shared" si="13"/>
      </c>
      <c r="P20" s="63"/>
    </row>
    <row r="21" spans="1:16" ht="76.5" customHeight="1">
      <c r="A21" s="31"/>
      <c r="B21" s="14">
        <f t="shared" si="0"/>
      </c>
      <c r="C21" s="14">
        <f t="shared" si="1"/>
      </c>
      <c r="D21" s="12">
        <f t="shared" si="2"/>
      </c>
      <c r="E21" s="61">
        <f t="shared" si="3"/>
        <v>0</v>
      </c>
      <c r="F21" s="61">
        <f t="shared" si="4"/>
        <v>0</v>
      </c>
      <c r="G21" s="61">
        <f t="shared" si="5"/>
        <v>0</v>
      </c>
      <c r="H21" s="61">
        <f t="shared" si="6"/>
        <v>0</v>
      </c>
      <c r="I21" s="61">
        <f t="shared" si="7"/>
        <v>0</v>
      </c>
      <c r="J21" s="61">
        <f t="shared" si="8"/>
        <v>0</v>
      </c>
      <c r="K21" s="61">
        <f t="shared" si="9"/>
        <v>0</v>
      </c>
      <c r="L21" s="61">
        <f t="shared" si="10"/>
        <v>0</v>
      </c>
      <c r="M21" s="61">
        <f t="shared" si="11"/>
        <v>0</v>
      </c>
      <c r="N21" s="61">
        <f t="shared" si="12"/>
        <v>0</v>
      </c>
      <c r="O21" s="62">
        <f ca="1" t="shared" si="13"/>
      </c>
      <c r="P21" s="63"/>
    </row>
    <row r="22" spans="1:16" ht="76.5" customHeight="1">
      <c r="A22" s="31"/>
      <c r="B22" s="14">
        <f t="shared" si="0"/>
      </c>
      <c r="C22" s="14">
        <f t="shared" si="1"/>
      </c>
      <c r="D22" s="12">
        <f t="shared" si="2"/>
      </c>
      <c r="E22" s="61">
        <f t="shared" si="3"/>
        <v>0</v>
      </c>
      <c r="F22" s="61">
        <f t="shared" si="4"/>
        <v>0</v>
      </c>
      <c r="G22" s="61">
        <f t="shared" si="5"/>
        <v>0</v>
      </c>
      <c r="H22" s="61">
        <f t="shared" si="6"/>
        <v>0</v>
      </c>
      <c r="I22" s="61">
        <f t="shared" si="7"/>
        <v>0</v>
      </c>
      <c r="J22" s="61">
        <f t="shared" si="8"/>
        <v>0</v>
      </c>
      <c r="K22" s="61">
        <f t="shared" si="9"/>
        <v>0</v>
      </c>
      <c r="L22" s="61">
        <f t="shared" si="10"/>
        <v>0</v>
      </c>
      <c r="M22" s="61">
        <f t="shared" si="11"/>
        <v>0</v>
      </c>
      <c r="N22" s="61">
        <f t="shared" si="12"/>
        <v>0</v>
      </c>
      <c r="O22" s="62">
        <f ca="1" t="shared" si="13"/>
      </c>
      <c r="P22" s="63"/>
    </row>
    <row r="23" spans="1:16" ht="76.5" customHeight="1">
      <c r="A23" s="31"/>
      <c r="B23" s="14">
        <f t="shared" si="0"/>
      </c>
      <c r="C23" s="14">
        <f t="shared" si="1"/>
      </c>
      <c r="D23" s="12">
        <f t="shared" si="2"/>
      </c>
      <c r="E23" s="61">
        <f t="shared" si="3"/>
        <v>0</v>
      </c>
      <c r="F23" s="61">
        <f t="shared" si="4"/>
        <v>0</v>
      </c>
      <c r="G23" s="61">
        <f t="shared" si="5"/>
        <v>0</v>
      </c>
      <c r="H23" s="61">
        <f t="shared" si="6"/>
        <v>0</v>
      </c>
      <c r="I23" s="61">
        <f t="shared" si="7"/>
        <v>0</v>
      </c>
      <c r="J23" s="61">
        <f t="shared" si="8"/>
        <v>0</v>
      </c>
      <c r="K23" s="61">
        <f t="shared" si="9"/>
        <v>0</v>
      </c>
      <c r="L23" s="61">
        <f t="shared" si="10"/>
        <v>0</v>
      </c>
      <c r="M23" s="61">
        <f t="shared" si="11"/>
        <v>0</v>
      </c>
      <c r="N23" s="61">
        <f t="shared" si="12"/>
        <v>0</v>
      </c>
      <c r="O23" s="62">
        <f ca="1" t="shared" si="13"/>
      </c>
      <c r="P23" s="63"/>
    </row>
    <row r="24" spans="1:16" ht="76.5" customHeight="1">
      <c r="A24" s="31"/>
      <c r="B24" s="14">
        <f t="shared" si="0"/>
      </c>
      <c r="C24" s="14">
        <f t="shared" si="1"/>
      </c>
      <c r="D24" s="12">
        <f t="shared" si="2"/>
      </c>
      <c r="E24" s="61">
        <f t="shared" si="3"/>
        <v>0</v>
      </c>
      <c r="F24" s="61">
        <f t="shared" si="4"/>
        <v>0</v>
      </c>
      <c r="G24" s="61">
        <f t="shared" si="5"/>
        <v>0</v>
      </c>
      <c r="H24" s="61">
        <f t="shared" si="6"/>
        <v>0</v>
      </c>
      <c r="I24" s="61">
        <f t="shared" si="7"/>
        <v>0</v>
      </c>
      <c r="J24" s="61">
        <f t="shared" si="8"/>
        <v>0</v>
      </c>
      <c r="K24" s="61">
        <f t="shared" si="9"/>
        <v>0</v>
      </c>
      <c r="L24" s="61">
        <f t="shared" si="10"/>
        <v>0</v>
      </c>
      <c r="M24" s="61">
        <f t="shared" si="11"/>
        <v>0</v>
      </c>
      <c r="N24" s="61">
        <f t="shared" si="12"/>
        <v>0</v>
      </c>
      <c r="O24" s="62">
        <f ca="1" t="shared" si="13"/>
      </c>
      <c r="P24" s="63"/>
    </row>
    <row r="25" spans="1:16" ht="76.5" customHeight="1">
      <c r="A25" s="31"/>
      <c r="B25" s="14">
        <f t="shared" si="0"/>
      </c>
      <c r="C25" s="14">
        <f t="shared" si="1"/>
      </c>
      <c r="D25" s="12">
        <f t="shared" si="2"/>
      </c>
      <c r="E25" s="61">
        <f t="shared" si="3"/>
        <v>0</v>
      </c>
      <c r="F25" s="61">
        <f t="shared" si="4"/>
        <v>0</v>
      </c>
      <c r="G25" s="61">
        <f t="shared" si="5"/>
        <v>0</v>
      </c>
      <c r="H25" s="61">
        <f t="shared" si="6"/>
        <v>0</v>
      </c>
      <c r="I25" s="61">
        <f t="shared" si="7"/>
        <v>0</v>
      </c>
      <c r="J25" s="61">
        <f t="shared" si="8"/>
        <v>0</v>
      </c>
      <c r="K25" s="61">
        <f t="shared" si="9"/>
        <v>0</v>
      </c>
      <c r="L25" s="61">
        <f t="shared" si="10"/>
        <v>0</v>
      </c>
      <c r="M25" s="61">
        <f t="shared" si="11"/>
        <v>0</v>
      </c>
      <c r="N25" s="61">
        <f t="shared" si="12"/>
        <v>0</v>
      </c>
      <c r="O25" s="62">
        <f ca="1" t="shared" si="13"/>
      </c>
      <c r="P25" s="63"/>
    </row>
    <row r="26" spans="1:16" ht="76.5" customHeight="1">
      <c r="A26" s="31"/>
      <c r="B26" s="14">
        <f t="shared" si="0"/>
      </c>
      <c r="C26" s="14">
        <f t="shared" si="1"/>
      </c>
      <c r="D26" s="12">
        <f t="shared" si="2"/>
      </c>
      <c r="E26" s="61">
        <f t="shared" si="3"/>
        <v>0</v>
      </c>
      <c r="F26" s="61">
        <f t="shared" si="4"/>
        <v>0</v>
      </c>
      <c r="G26" s="61">
        <f t="shared" si="5"/>
        <v>0</v>
      </c>
      <c r="H26" s="61">
        <f t="shared" si="6"/>
        <v>0</v>
      </c>
      <c r="I26" s="61">
        <f t="shared" si="7"/>
        <v>0</v>
      </c>
      <c r="J26" s="61">
        <f t="shared" si="8"/>
        <v>0</v>
      </c>
      <c r="K26" s="61">
        <f t="shared" si="9"/>
        <v>0</v>
      </c>
      <c r="L26" s="61">
        <f t="shared" si="10"/>
        <v>0</v>
      </c>
      <c r="M26" s="61">
        <f t="shared" si="11"/>
        <v>0</v>
      </c>
      <c r="N26" s="61">
        <f t="shared" si="12"/>
        <v>0</v>
      </c>
      <c r="O26" s="62">
        <f ca="1" t="shared" si="13"/>
      </c>
      <c r="P26" s="63"/>
    </row>
    <row r="27" spans="1:16" ht="76.5" customHeight="1">
      <c r="A27" s="31"/>
      <c r="B27" s="14">
        <f t="shared" si="0"/>
      </c>
      <c r="C27" s="14">
        <f t="shared" si="1"/>
      </c>
      <c r="D27" s="12">
        <f t="shared" si="2"/>
      </c>
      <c r="E27" s="61">
        <f t="shared" si="3"/>
        <v>0</v>
      </c>
      <c r="F27" s="61">
        <f t="shared" si="4"/>
        <v>0</v>
      </c>
      <c r="G27" s="61">
        <f t="shared" si="5"/>
        <v>0</v>
      </c>
      <c r="H27" s="61">
        <f t="shared" si="6"/>
        <v>0</v>
      </c>
      <c r="I27" s="61">
        <f t="shared" si="7"/>
        <v>0</v>
      </c>
      <c r="J27" s="61">
        <f t="shared" si="8"/>
        <v>0</v>
      </c>
      <c r="K27" s="61">
        <f t="shared" si="9"/>
        <v>0</v>
      </c>
      <c r="L27" s="61">
        <f t="shared" si="10"/>
        <v>0</v>
      </c>
      <c r="M27" s="61">
        <f t="shared" si="11"/>
        <v>0</v>
      </c>
      <c r="N27" s="61">
        <f t="shared" si="12"/>
        <v>0</v>
      </c>
      <c r="O27" s="62">
        <f ca="1" t="shared" si="13"/>
      </c>
      <c r="P27" s="63"/>
    </row>
    <row r="28" spans="1:16" ht="76.5" customHeight="1">
      <c r="A28" s="31"/>
      <c r="B28" s="14">
        <f t="shared" si="0"/>
      </c>
      <c r="C28" s="14">
        <f t="shared" si="1"/>
      </c>
      <c r="D28" s="12">
        <f t="shared" si="2"/>
      </c>
      <c r="E28" s="61">
        <f t="shared" si="3"/>
        <v>0</v>
      </c>
      <c r="F28" s="61">
        <f t="shared" si="4"/>
        <v>0</v>
      </c>
      <c r="G28" s="61">
        <f t="shared" si="5"/>
        <v>0</v>
      </c>
      <c r="H28" s="61">
        <f t="shared" si="6"/>
        <v>0</v>
      </c>
      <c r="I28" s="61">
        <f t="shared" si="7"/>
        <v>0</v>
      </c>
      <c r="J28" s="61">
        <f t="shared" si="8"/>
        <v>0</v>
      </c>
      <c r="K28" s="61">
        <f t="shared" si="9"/>
        <v>0</v>
      </c>
      <c r="L28" s="61">
        <f t="shared" si="10"/>
        <v>0</v>
      </c>
      <c r="M28" s="61">
        <f t="shared" si="11"/>
        <v>0</v>
      </c>
      <c r="N28" s="61">
        <f t="shared" si="12"/>
        <v>0</v>
      </c>
      <c r="O28" s="62">
        <f ca="1" t="shared" si="13"/>
      </c>
      <c r="P28" s="63"/>
    </row>
    <row r="29" spans="1:16" ht="76.5" customHeight="1">
      <c r="A29" s="31"/>
      <c r="B29" s="14">
        <f t="shared" si="0"/>
      </c>
      <c r="C29" s="14">
        <f t="shared" si="1"/>
      </c>
      <c r="D29" s="12">
        <f t="shared" si="2"/>
      </c>
      <c r="E29" s="61">
        <f t="shared" si="3"/>
        <v>0</v>
      </c>
      <c r="F29" s="61">
        <f t="shared" si="4"/>
        <v>0</v>
      </c>
      <c r="G29" s="61">
        <f t="shared" si="5"/>
        <v>0</v>
      </c>
      <c r="H29" s="61">
        <f t="shared" si="6"/>
        <v>0</v>
      </c>
      <c r="I29" s="61">
        <f t="shared" si="7"/>
        <v>0</v>
      </c>
      <c r="J29" s="61">
        <f t="shared" si="8"/>
        <v>0</v>
      </c>
      <c r="K29" s="61">
        <f t="shared" si="9"/>
        <v>0</v>
      </c>
      <c r="L29" s="61">
        <f t="shared" si="10"/>
        <v>0</v>
      </c>
      <c r="M29" s="61">
        <f t="shared" si="11"/>
        <v>0</v>
      </c>
      <c r="N29" s="61">
        <f t="shared" si="12"/>
        <v>0</v>
      </c>
      <c r="O29" s="62">
        <f ca="1" t="shared" si="13"/>
      </c>
      <c r="P29" s="63"/>
    </row>
    <row r="30" spans="1:16" ht="76.5" customHeight="1">
      <c r="A30" s="31"/>
      <c r="B30" s="14">
        <f t="shared" si="0"/>
      </c>
      <c r="C30" s="14">
        <f t="shared" si="1"/>
      </c>
      <c r="D30" s="12">
        <f t="shared" si="2"/>
      </c>
      <c r="E30" s="61">
        <f t="shared" si="3"/>
        <v>0</v>
      </c>
      <c r="F30" s="61">
        <f t="shared" si="4"/>
        <v>0</v>
      </c>
      <c r="G30" s="61">
        <f t="shared" si="5"/>
        <v>0</v>
      </c>
      <c r="H30" s="61">
        <f t="shared" si="6"/>
        <v>0</v>
      </c>
      <c r="I30" s="61">
        <f t="shared" si="7"/>
        <v>0</v>
      </c>
      <c r="J30" s="61">
        <f t="shared" si="8"/>
        <v>0</v>
      </c>
      <c r="K30" s="61">
        <f t="shared" si="9"/>
        <v>0</v>
      </c>
      <c r="L30" s="61">
        <f t="shared" si="10"/>
        <v>0</v>
      </c>
      <c r="M30" s="61">
        <f t="shared" si="11"/>
        <v>0</v>
      </c>
      <c r="N30" s="61">
        <f t="shared" si="12"/>
        <v>0</v>
      </c>
      <c r="O30" s="62">
        <f ca="1" t="shared" si="13"/>
      </c>
      <c r="P30" s="63"/>
    </row>
    <row r="31" spans="1:16" ht="76.5" customHeight="1">
      <c r="A31" s="31"/>
      <c r="B31" s="14">
        <f t="shared" si="0"/>
      </c>
      <c r="C31" s="14">
        <f t="shared" si="1"/>
      </c>
      <c r="D31" s="12">
        <f t="shared" si="2"/>
      </c>
      <c r="E31" s="61">
        <f t="shared" si="3"/>
        <v>0</v>
      </c>
      <c r="F31" s="61">
        <f t="shared" si="4"/>
        <v>0</v>
      </c>
      <c r="G31" s="61">
        <f t="shared" si="5"/>
        <v>0</v>
      </c>
      <c r="H31" s="61">
        <f t="shared" si="6"/>
        <v>0</v>
      </c>
      <c r="I31" s="61">
        <f t="shared" si="7"/>
        <v>0</v>
      </c>
      <c r="J31" s="61">
        <f t="shared" si="8"/>
        <v>0</v>
      </c>
      <c r="K31" s="61">
        <f t="shared" si="9"/>
        <v>0</v>
      </c>
      <c r="L31" s="61">
        <f t="shared" si="10"/>
        <v>0</v>
      </c>
      <c r="M31" s="61">
        <f t="shared" si="11"/>
        <v>0</v>
      </c>
      <c r="N31" s="61">
        <f t="shared" si="12"/>
        <v>0</v>
      </c>
      <c r="O31" s="62">
        <f ca="1" t="shared" si="13"/>
      </c>
      <c r="P31" s="63"/>
    </row>
    <row r="32" spans="1:16" ht="76.5" customHeight="1">
      <c r="A32" s="31"/>
      <c r="B32" s="14">
        <f t="shared" si="0"/>
      </c>
      <c r="C32" s="14">
        <f t="shared" si="1"/>
      </c>
      <c r="D32" s="12">
        <f t="shared" si="2"/>
      </c>
      <c r="E32" s="61">
        <f t="shared" si="3"/>
        <v>0</v>
      </c>
      <c r="F32" s="61">
        <f t="shared" si="4"/>
        <v>0</v>
      </c>
      <c r="G32" s="61">
        <f t="shared" si="5"/>
        <v>0</v>
      </c>
      <c r="H32" s="61">
        <f t="shared" si="6"/>
        <v>0</v>
      </c>
      <c r="I32" s="61">
        <f t="shared" si="7"/>
        <v>0</v>
      </c>
      <c r="J32" s="61">
        <f t="shared" si="8"/>
        <v>0</v>
      </c>
      <c r="K32" s="61">
        <f t="shared" si="9"/>
        <v>0</v>
      </c>
      <c r="L32" s="61">
        <f t="shared" si="10"/>
        <v>0</v>
      </c>
      <c r="M32" s="61">
        <f t="shared" si="11"/>
        <v>0</v>
      </c>
      <c r="N32" s="61">
        <f t="shared" si="12"/>
        <v>0</v>
      </c>
      <c r="O32" s="62">
        <f ca="1" t="shared" si="13"/>
      </c>
      <c r="P32" s="63"/>
    </row>
    <row r="33" spans="1:16" ht="76.5" customHeight="1">
      <c r="A33" s="31"/>
      <c r="B33" s="14">
        <f t="shared" si="0"/>
      </c>
      <c r="C33" s="14">
        <f t="shared" si="1"/>
      </c>
      <c r="D33" s="12">
        <f t="shared" si="2"/>
      </c>
      <c r="E33" s="61">
        <f t="shared" si="3"/>
        <v>0</v>
      </c>
      <c r="F33" s="61">
        <f t="shared" si="4"/>
        <v>0</v>
      </c>
      <c r="G33" s="61">
        <f t="shared" si="5"/>
        <v>0</v>
      </c>
      <c r="H33" s="61">
        <f t="shared" si="6"/>
        <v>0</v>
      </c>
      <c r="I33" s="61">
        <f t="shared" si="7"/>
        <v>0</v>
      </c>
      <c r="J33" s="61">
        <f t="shared" si="8"/>
        <v>0</v>
      </c>
      <c r="K33" s="61">
        <f t="shared" si="9"/>
        <v>0</v>
      </c>
      <c r="L33" s="61">
        <f t="shared" si="10"/>
        <v>0</v>
      </c>
      <c r="M33" s="61">
        <f t="shared" si="11"/>
        <v>0</v>
      </c>
      <c r="N33" s="61">
        <f t="shared" si="12"/>
        <v>0</v>
      </c>
      <c r="O33" s="62">
        <f ca="1" t="shared" si="13"/>
      </c>
      <c r="P33" s="63"/>
    </row>
    <row r="34" spans="1:16" ht="12.75">
      <c r="A34" s="25"/>
      <c r="B34" s="24"/>
      <c r="C34" s="24"/>
      <c r="D34" s="26"/>
      <c r="E34" s="27"/>
      <c r="F34" s="27"/>
      <c r="G34" s="27"/>
      <c r="H34" s="27"/>
      <c r="I34" s="27"/>
      <c r="J34" s="27"/>
      <c r="K34" s="27"/>
      <c r="L34" s="27"/>
      <c r="M34" s="28"/>
      <c r="N34" s="29"/>
      <c r="O34" s="29"/>
      <c r="P34" s="29"/>
    </row>
    <row r="35" spans="1:16" ht="12.75">
      <c r="A35" s="25"/>
      <c r="B35" s="24"/>
      <c r="C35" s="24"/>
      <c r="D35" s="26"/>
      <c r="E35" s="27"/>
      <c r="F35" s="27"/>
      <c r="G35" s="27"/>
      <c r="H35" s="27"/>
      <c r="I35" s="27"/>
      <c r="J35" s="27"/>
      <c r="K35" s="27"/>
      <c r="L35" s="27"/>
      <c r="M35" s="28"/>
      <c r="N35" s="29"/>
      <c r="O35" s="29"/>
      <c r="P35" s="29"/>
    </row>
    <row r="37" ht="12.75">
      <c r="B37" s="53" t="s">
        <v>33</v>
      </c>
    </row>
    <row r="38" spans="2:3" ht="12.75">
      <c r="B38" s="74" t="str">
        <f>Главный_секретарь</f>
        <v>Табакаев В.А.</v>
      </c>
      <c r="C38" s="52"/>
    </row>
  </sheetData>
  <sheetProtection/>
  <mergeCells count="13">
    <mergeCell ref="A9:A10"/>
    <mergeCell ref="B9:B10"/>
    <mergeCell ref="C9:C10"/>
    <mergeCell ref="D9:D10"/>
    <mergeCell ref="E9:F9"/>
    <mergeCell ref="G9:H9"/>
    <mergeCell ref="I9:J9"/>
    <mergeCell ref="K9:L9"/>
    <mergeCell ref="P9:P10"/>
    <mergeCell ref="K3:L3"/>
    <mergeCell ref="M9:M10"/>
    <mergeCell ref="O9:O10"/>
    <mergeCell ref="N9:N10"/>
  </mergeCells>
  <printOptions/>
  <pageMargins left="0.75" right="0.75" top="1" bottom="1" header="0.5" footer="0.5"/>
  <pageSetup fitToHeight="1" fitToWidth="1" horizontalDpi="600" verticalDpi="600" orientation="landscape" paperSize="9" scale="41" r:id="rId2"/>
  <drawing r:id="rId1"/>
</worksheet>
</file>

<file path=xl/worksheets/sheet5.xml><?xml version="1.0" encoding="utf-8"?>
<worksheet xmlns="http://schemas.openxmlformats.org/spreadsheetml/2006/main" xmlns:r="http://schemas.openxmlformats.org/officeDocument/2006/relationships">
  <sheetPr codeName="Лист6">
    <pageSetUpPr fitToPage="1"/>
  </sheetPr>
  <dimension ref="A1:R40"/>
  <sheetViews>
    <sheetView zoomScalePageLayoutView="0" workbookViewId="0" topLeftCell="A1">
      <pane xSplit="4" ySplit="9" topLeftCell="E30" activePane="bottomRight" state="frozen"/>
      <selection pane="topLeft" activeCell="D160" sqref="D160:D165"/>
      <selection pane="topRight" activeCell="D160" sqref="D160:D165"/>
      <selection pane="bottomLeft" activeCell="D160" sqref="D160:D165"/>
      <selection pane="bottomRight" activeCell="P30" sqref="P30:P31"/>
    </sheetView>
  </sheetViews>
  <sheetFormatPr defaultColWidth="9.140625" defaultRowHeight="12.75"/>
  <cols>
    <col min="1" max="1" width="8.140625" style="1" bestFit="1" customWidth="1"/>
    <col min="2" max="3" width="24.7109375" style="1" customWidth="1"/>
    <col min="4" max="4" width="8.421875" style="1" bestFit="1" customWidth="1"/>
    <col min="5" max="7" width="9.7109375" style="1" bestFit="1" customWidth="1"/>
    <col min="8" max="8" width="7.8515625" style="1" bestFit="1" customWidth="1"/>
    <col min="9" max="11" width="4.7109375" style="1" customWidth="1"/>
    <col min="12" max="12" width="9.28125" style="1" bestFit="1" customWidth="1"/>
    <col min="13" max="13" width="8.57421875" style="1" bestFit="1" customWidth="1"/>
    <col min="14" max="15" width="9.7109375" style="1" bestFit="1" customWidth="1"/>
    <col min="16" max="16" width="6.7109375" style="1" customWidth="1"/>
    <col min="17" max="17" width="6.7109375" style="1" bestFit="1" customWidth="1"/>
    <col min="18" max="18" width="6.7109375" style="1" customWidth="1"/>
    <col min="19" max="16384" width="9.140625" style="1" customWidth="1"/>
  </cols>
  <sheetData>
    <row r="1" spans="1:14" ht="12.75">
      <c r="A1" s="7"/>
      <c r="B1" s="7"/>
      <c r="C1" s="48" t="str">
        <f>Сводный!$C$1</f>
        <v>Краевые лично-командные соревнования по рафтингу и гребному слалому «Лосиные игры 2018» посвящённые памяти Юрия Либрехта</v>
      </c>
      <c r="D1" s="7"/>
      <c r="E1" s="7"/>
      <c r="F1" s="7"/>
      <c r="G1" s="59"/>
      <c r="H1" s="7"/>
      <c r="I1" s="59"/>
      <c r="J1" s="59"/>
      <c r="K1" s="7"/>
      <c r="L1" s="7"/>
      <c r="M1" s="7"/>
      <c r="N1" s="7"/>
    </row>
    <row r="2" spans="1:14" ht="12.75">
      <c r="A2" s="7"/>
      <c r="B2" s="7"/>
      <c r="C2" s="3" t="s">
        <v>30</v>
      </c>
      <c r="D2" s="7"/>
      <c r="E2" s="7"/>
      <c r="F2" s="59"/>
      <c r="G2" s="7"/>
      <c r="H2" s="7"/>
      <c r="I2" s="7"/>
      <c r="J2" s="7"/>
      <c r="K2" s="7"/>
      <c r="L2" s="7"/>
      <c r="M2" s="7"/>
      <c r="N2" s="7"/>
    </row>
    <row r="3" spans="1:15" ht="12.75">
      <c r="A3" s="7"/>
      <c r="B3" s="7"/>
      <c r="C3" s="3" t="s">
        <v>40</v>
      </c>
      <c r="D3" s="7"/>
      <c r="E3" s="7"/>
      <c r="F3" s="59"/>
      <c r="G3" s="7"/>
      <c r="H3" s="7"/>
      <c r="I3" s="7"/>
      <c r="J3" s="7"/>
      <c r="K3" s="7"/>
      <c r="L3" s="7"/>
      <c r="M3" s="120" t="s">
        <v>34</v>
      </c>
      <c r="N3" s="120"/>
      <c r="O3" s="55"/>
    </row>
    <row r="4" spans="1:15" ht="12.75">
      <c r="A4" s="7"/>
      <c r="B4" s="7"/>
      <c r="C4" s="48" t="str">
        <f>Сводный!$C$4</f>
        <v>Класс судов: Кат-2 Тур</v>
      </c>
      <c r="D4" s="59"/>
      <c r="E4" s="7"/>
      <c r="F4" s="59"/>
      <c r="G4" s="7"/>
      <c r="H4" s="7"/>
      <c r="I4" s="7"/>
      <c r="J4" s="7"/>
      <c r="K4" s="7"/>
      <c r="L4" s="7"/>
      <c r="M4" s="60"/>
      <c r="N4" s="60"/>
      <c r="O4" s="55"/>
    </row>
    <row r="5" spans="1:15" ht="12.75">
      <c r="A5" s="7"/>
      <c r="B5" s="7"/>
      <c r="C5" s="7"/>
      <c r="D5" s="30"/>
      <c r="E5" s="7"/>
      <c r="F5" s="7"/>
      <c r="G5" s="7"/>
      <c r="H5" s="7"/>
      <c r="I5" s="7"/>
      <c r="J5" s="7"/>
      <c r="K5" s="7"/>
      <c r="L5" s="7"/>
      <c r="M5" s="58" t="s">
        <v>24</v>
      </c>
      <c r="N5" s="30"/>
      <c r="O5" s="30"/>
    </row>
    <row r="6" spans="1:14" ht="12.75">
      <c r="A6" s="17"/>
      <c r="B6" s="7"/>
      <c r="C6" s="8" t="str">
        <f>Сводный!$C$6</f>
        <v>Место проведения: р. Лосиха, Первомайский район, Алтайский край</v>
      </c>
      <c r="D6" s="8"/>
      <c r="E6" s="8"/>
      <c r="F6" s="8"/>
      <c r="G6" s="59"/>
      <c r="H6" s="7"/>
      <c r="I6" s="59"/>
      <c r="J6" s="59"/>
      <c r="K6" s="7"/>
      <c r="L6" s="7"/>
      <c r="M6" s="8" t="str">
        <f>Сводный!$K$6</f>
        <v>Дудник А.В. _____________</v>
      </c>
      <c r="N6" s="7"/>
    </row>
    <row r="7" spans="1:15" ht="12.75">
      <c r="A7" s="17"/>
      <c r="B7" s="7"/>
      <c r="C7" s="8" t="str">
        <f>Сводный!$C$7</f>
        <v>Время проведения: 14-21 апреля 2018 г.</v>
      </c>
      <c r="D7" s="8"/>
      <c r="E7" s="10"/>
      <c r="F7" s="10"/>
      <c r="G7" s="59"/>
      <c r="H7" s="7"/>
      <c r="I7" s="59"/>
      <c r="J7" s="59"/>
      <c r="K7" s="7"/>
      <c r="L7" s="7"/>
      <c r="M7" s="56" t="str">
        <f>Сводный!$K$7</f>
        <v>"___" _____________ 2018 г.</v>
      </c>
      <c r="N7" s="7"/>
      <c r="O7" s="7"/>
    </row>
    <row r="8" spans="1:10" s="20" customFormat="1" ht="12.75">
      <c r="A8" s="19"/>
      <c r="B8" s="18"/>
      <c r="C8" s="19"/>
      <c r="D8" s="21"/>
      <c r="E8" s="21"/>
      <c r="F8" s="21"/>
      <c r="G8" s="4"/>
      <c r="I8" s="4"/>
      <c r="J8" s="4"/>
    </row>
    <row r="9" spans="1:18" ht="38.25">
      <c r="A9" s="36" t="s">
        <v>10</v>
      </c>
      <c r="B9" s="13" t="s">
        <v>11</v>
      </c>
      <c r="C9" s="13" t="s">
        <v>12</v>
      </c>
      <c r="D9" s="13" t="s">
        <v>60</v>
      </c>
      <c r="E9" s="36" t="s">
        <v>13</v>
      </c>
      <c r="F9" s="36" t="s">
        <v>14</v>
      </c>
      <c r="G9" s="13" t="s">
        <v>15</v>
      </c>
      <c r="H9" s="36" t="s">
        <v>27</v>
      </c>
      <c r="I9" s="36" t="s">
        <v>0</v>
      </c>
      <c r="J9" s="36" t="s">
        <v>1</v>
      </c>
      <c r="K9" s="36" t="s">
        <v>2</v>
      </c>
      <c r="L9" s="36" t="s">
        <v>136</v>
      </c>
      <c r="M9" s="13" t="s">
        <v>16</v>
      </c>
      <c r="N9" s="32" t="s">
        <v>17</v>
      </c>
      <c r="O9" s="32" t="s">
        <v>18</v>
      </c>
      <c r="P9" s="33" t="s">
        <v>19</v>
      </c>
      <c r="Q9" s="39" t="s">
        <v>20</v>
      </c>
      <c r="R9" s="33" t="s">
        <v>41</v>
      </c>
    </row>
    <row r="10" spans="1:18" ht="38.25" customHeight="1">
      <c r="A10" s="126"/>
      <c r="B10" s="127">
        <f>IF(ISBLANK($A10),"",VLOOKUP($A10,Список,2,0))</f>
      </c>
      <c r="C10" s="127">
        <f>IF(ISBLANK($A10),"",VLOOKUP($A10,Список,3,0))</f>
      </c>
      <c r="D10" s="127">
        <f>IF(ISBLANK($A10),"",VLOOKUP($A10,Список,6,0))</f>
      </c>
      <c r="E10" s="38">
        <v>0</v>
      </c>
      <c r="F10" s="38">
        <v>0.0029258101851851854</v>
      </c>
      <c r="G10" s="34">
        <f>F10-E10</f>
        <v>0.0029258101851851854</v>
      </c>
      <c r="H10" s="37"/>
      <c r="I10" s="37">
        <v>0</v>
      </c>
      <c r="J10" s="37">
        <v>0</v>
      </c>
      <c r="K10" s="37">
        <v>0</v>
      </c>
      <c r="L10" s="37">
        <v>0</v>
      </c>
      <c r="M10" s="35">
        <f>SUM(H10:L10)</f>
        <v>0</v>
      </c>
      <c r="N10" s="34">
        <f>G10+TIME(,,M10)</f>
        <v>0.0029258101851851854</v>
      </c>
      <c r="O10" s="128">
        <f>IF(MIN(N10,N11)=0,MAX(N10,N11),MIN(N10,N11))</f>
        <v>0.0029258101851851854</v>
      </c>
      <c r="P10" s="129">
        <f ca="1">IF(ISBLANK($A10),"",RANK(O10,OFFSET(O$10,0,0,COUNTA($A$10:$A$210)*2,1),1))</f>
      </c>
      <c r="Q10" s="125">
        <v>13</v>
      </c>
      <c r="R10" s="123">
        <f>IF(ISBLANK(Q10),0,100-5*(Q10-1))</f>
        <v>40</v>
      </c>
    </row>
    <row r="11" spans="1:18" ht="38.25" customHeight="1">
      <c r="A11" s="126"/>
      <c r="B11" s="127"/>
      <c r="C11" s="127"/>
      <c r="D11" s="127"/>
      <c r="E11" s="38"/>
      <c r="F11" s="38"/>
      <c r="G11" s="34">
        <f>F11-E11</f>
        <v>0</v>
      </c>
      <c r="H11" s="37"/>
      <c r="I11" s="37"/>
      <c r="J11" s="37"/>
      <c r="K11" s="37"/>
      <c r="L11" s="37"/>
      <c r="M11" s="35">
        <f>SUM(H11:L11)</f>
        <v>0</v>
      </c>
      <c r="N11" s="34">
        <f>G11+TIME(,,M11)</f>
        <v>0</v>
      </c>
      <c r="O11" s="128"/>
      <c r="P11" s="129"/>
      <c r="Q11" s="125"/>
      <c r="R11" s="123"/>
    </row>
    <row r="12" spans="1:18" ht="38.25" customHeight="1">
      <c r="A12" s="126"/>
      <c r="B12" s="127">
        <f>IF(ISBLANK($A12),"",VLOOKUP($A12,Список,2,0))</f>
      </c>
      <c r="C12" s="127">
        <f>IF(ISBLANK($A12),"",VLOOKUP($A12,Список,3,0))</f>
      </c>
      <c r="D12" s="127">
        <f>IF(ISBLANK($A12),"",VLOOKUP($A12,Список,6,0))</f>
      </c>
      <c r="E12" s="38">
        <v>0</v>
      </c>
      <c r="F12" s="38">
        <v>0.00279849537037037</v>
      </c>
      <c r="G12" s="34">
        <f>F12-E12</f>
        <v>0.00279849537037037</v>
      </c>
      <c r="H12" s="37"/>
      <c r="I12" s="37">
        <v>0</v>
      </c>
      <c r="J12" s="37">
        <v>0</v>
      </c>
      <c r="K12" s="37">
        <v>0</v>
      </c>
      <c r="L12" s="37">
        <v>0</v>
      </c>
      <c r="M12" s="35">
        <f>SUM(H12:L12)</f>
        <v>0</v>
      </c>
      <c r="N12" s="34">
        <f>G12+TIME(,,M12)</f>
        <v>0.00279849537037037</v>
      </c>
      <c r="O12" s="128">
        <f>IF(MIN(N12,N13)=0,MAX(N12,N13),MIN(N12,N13))</f>
        <v>0.00279849537037037</v>
      </c>
      <c r="P12" s="129">
        <f ca="1">IF(ISBLANK($A12),"",RANK(O12,OFFSET(O$10,0,0,COUNTA($A$10:$A$210)*2,1),1))</f>
      </c>
      <c r="Q12" s="125">
        <v>12</v>
      </c>
      <c r="R12" s="123">
        <f>IF(ISBLANK(Q12),0,100-5*(Q12-1))</f>
        <v>45</v>
      </c>
    </row>
    <row r="13" spans="1:18" ht="38.25" customHeight="1">
      <c r="A13" s="126"/>
      <c r="B13" s="127"/>
      <c r="C13" s="127"/>
      <c r="D13" s="127"/>
      <c r="E13" s="38"/>
      <c r="F13" s="38"/>
      <c r="G13" s="34">
        <f aca="true" t="shared" si="0" ref="G13:G33">F13-E13</f>
        <v>0</v>
      </c>
      <c r="H13" s="37"/>
      <c r="I13" s="37">
        <v>0</v>
      </c>
      <c r="J13" s="37">
        <v>0</v>
      </c>
      <c r="K13" s="37">
        <v>0</v>
      </c>
      <c r="L13" s="37">
        <v>0</v>
      </c>
      <c r="M13" s="35">
        <f aca="true" t="shared" si="1" ref="M13:M33">SUM(H13:L13)</f>
        <v>0</v>
      </c>
      <c r="N13" s="34">
        <f aca="true" t="shared" si="2" ref="N13:N33">G13+TIME(,,M13)</f>
        <v>0</v>
      </c>
      <c r="O13" s="128"/>
      <c r="P13" s="129"/>
      <c r="Q13" s="125"/>
      <c r="R13" s="123"/>
    </row>
    <row r="14" spans="1:18" ht="38.25" customHeight="1">
      <c r="A14" s="126"/>
      <c r="B14" s="127">
        <f>IF(ISBLANK($A14),"",VLOOKUP($A14,Список,2,0))</f>
      </c>
      <c r="C14" s="127">
        <f>IF(ISBLANK($A14),"",VLOOKUP($A14,Список,3,0))</f>
      </c>
      <c r="D14" s="127">
        <f>IF(ISBLANK($A14),"",VLOOKUP($A14,Список,6,0))</f>
      </c>
      <c r="E14" s="38">
        <v>0</v>
      </c>
      <c r="F14" s="38">
        <v>0.0017737268518518519</v>
      </c>
      <c r="G14" s="34">
        <f t="shared" si="0"/>
        <v>0.0017737268518518519</v>
      </c>
      <c r="H14" s="37"/>
      <c r="I14" s="37">
        <v>0</v>
      </c>
      <c r="J14" s="37">
        <v>0</v>
      </c>
      <c r="K14" s="37">
        <v>0</v>
      </c>
      <c r="L14" s="37">
        <v>0</v>
      </c>
      <c r="M14" s="35">
        <f t="shared" si="1"/>
        <v>0</v>
      </c>
      <c r="N14" s="34">
        <f t="shared" si="2"/>
        <v>0.0017737268518518519</v>
      </c>
      <c r="O14" s="128">
        <f>IF(MIN(N14,N15)=0,MAX(N14,N15),MIN(N14,N15))</f>
        <v>0.0017737268518518519</v>
      </c>
      <c r="P14" s="129">
        <f ca="1">IF(ISBLANK($A14),"",RANK(O14,OFFSET(O$10,0,0,COUNTA($A$10:$A$210)*2,1),1))</f>
      </c>
      <c r="Q14" s="125">
        <v>6</v>
      </c>
      <c r="R14" s="123">
        <f>IF(ISBLANK(Q14),0,100-5*(Q14-1))</f>
        <v>75</v>
      </c>
    </row>
    <row r="15" spans="1:18" ht="38.25" customHeight="1">
      <c r="A15" s="126"/>
      <c r="B15" s="127"/>
      <c r="C15" s="127"/>
      <c r="D15" s="127"/>
      <c r="E15" s="38"/>
      <c r="F15" s="38"/>
      <c r="G15" s="34">
        <f t="shared" si="0"/>
        <v>0</v>
      </c>
      <c r="H15" s="37"/>
      <c r="I15" s="37">
        <v>0</v>
      </c>
      <c r="J15" s="37">
        <v>0</v>
      </c>
      <c r="K15" s="37">
        <v>0</v>
      </c>
      <c r="L15" s="37">
        <v>0</v>
      </c>
      <c r="M15" s="35">
        <f t="shared" si="1"/>
        <v>0</v>
      </c>
      <c r="N15" s="34">
        <f t="shared" si="2"/>
        <v>0</v>
      </c>
      <c r="O15" s="128"/>
      <c r="P15" s="129"/>
      <c r="Q15" s="125"/>
      <c r="R15" s="123"/>
    </row>
    <row r="16" spans="1:18" ht="38.25" customHeight="1">
      <c r="A16" s="126"/>
      <c r="B16" s="127">
        <f>IF(ISBLANK($A16),"",VLOOKUP($A16,Список,2,0))</f>
      </c>
      <c r="C16" s="127">
        <f>IF(ISBLANK($A16),"",VLOOKUP($A16,Список,3,0))</f>
      </c>
      <c r="D16" s="127">
        <f>IF(ISBLANK($A16),"",VLOOKUP($A16,Список,6,0))</f>
      </c>
      <c r="E16" s="38">
        <v>0</v>
      </c>
      <c r="F16" s="38">
        <v>0.001678703703703704</v>
      </c>
      <c r="G16" s="34">
        <f t="shared" si="0"/>
        <v>0.001678703703703704</v>
      </c>
      <c r="H16" s="37"/>
      <c r="I16" s="37">
        <v>0</v>
      </c>
      <c r="J16" s="37">
        <v>0</v>
      </c>
      <c r="K16" s="37">
        <v>0</v>
      </c>
      <c r="L16" s="37">
        <v>0</v>
      </c>
      <c r="M16" s="35">
        <f t="shared" si="1"/>
        <v>0</v>
      </c>
      <c r="N16" s="34">
        <f t="shared" si="2"/>
        <v>0.001678703703703704</v>
      </c>
      <c r="O16" s="128">
        <f>IF(MIN(N16,N17)=0,MAX(N16,N17),MIN(N16,N17))</f>
        <v>0.001678703703703704</v>
      </c>
      <c r="P16" s="129">
        <f ca="1">IF(ISBLANK($A16),"",RANK(O16,OFFSET(O$10,0,0,COUNTA($A$10:$A$210)*2,1),1))</f>
      </c>
      <c r="Q16" s="125">
        <v>5</v>
      </c>
      <c r="R16" s="123">
        <f>IF(ISBLANK(Q16),0,100-5*(Q16-1))</f>
        <v>80</v>
      </c>
    </row>
    <row r="17" spans="1:18" ht="38.25" customHeight="1">
      <c r="A17" s="126"/>
      <c r="B17" s="127"/>
      <c r="C17" s="127"/>
      <c r="D17" s="127"/>
      <c r="E17" s="38"/>
      <c r="F17" s="38"/>
      <c r="G17" s="34">
        <f t="shared" si="0"/>
        <v>0</v>
      </c>
      <c r="H17" s="37"/>
      <c r="I17" s="37"/>
      <c r="J17" s="37"/>
      <c r="K17" s="37"/>
      <c r="L17" s="37"/>
      <c r="M17" s="35">
        <f t="shared" si="1"/>
        <v>0</v>
      </c>
      <c r="N17" s="34">
        <f t="shared" si="2"/>
        <v>0</v>
      </c>
      <c r="O17" s="128"/>
      <c r="P17" s="129"/>
      <c r="Q17" s="125"/>
      <c r="R17" s="123"/>
    </row>
    <row r="18" spans="1:18" ht="38.25" customHeight="1">
      <c r="A18" s="126"/>
      <c r="B18" s="127">
        <f>IF(ISBLANK($A18),"",VLOOKUP($A18,Список,2,0))</f>
      </c>
      <c r="C18" s="127">
        <f>IF(ISBLANK($A18),"",VLOOKUP($A18,Список,3,0))</f>
      </c>
      <c r="D18" s="127">
        <f>IF(ISBLANK($A18),"",VLOOKUP($A18,Список,6,0))</f>
      </c>
      <c r="E18" s="38">
        <v>0</v>
      </c>
      <c r="F18" s="38">
        <v>0.0023909722222222223</v>
      </c>
      <c r="G18" s="34">
        <f t="shared" si="0"/>
        <v>0.0023909722222222223</v>
      </c>
      <c r="H18" s="37"/>
      <c r="I18" s="37">
        <v>0</v>
      </c>
      <c r="J18" s="37">
        <v>5</v>
      </c>
      <c r="K18" s="37">
        <v>5</v>
      </c>
      <c r="L18" s="37">
        <v>0</v>
      </c>
      <c r="M18" s="35">
        <f t="shared" si="1"/>
        <v>10</v>
      </c>
      <c r="N18" s="34">
        <f t="shared" si="2"/>
        <v>0.002506712962962963</v>
      </c>
      <c r="O18" s="128">
        <f>IF(MIN(N18,N19)=0,MAX(N18,N19),MIN(N18,N19))</f>
        <v>0.002506712962962963</v>
      </c>
      <c r="P18" s="129">
        <f ca="1">IF(ISBLANK($A18),"",RANK(O18,OFFSET(O$10,0,0,COUNTA($A$10:$A$210)*2,1),1))</f>
      </c>
      <c r="Q18" s="125">
        <v>10</v>
      </c>
      <c r="R18" s="123">
        <f>IF(ISBLANK(Q18),0,100-5*(Q18-1))</f>
        <v>55</v>
      </c>
    </row>
    <row r="19" spans="1:18" ht="38.25" customHeight="1">
      <c r="A19" s="126"/>
      <c r="B19" s="127"/>
      <c r="C19" s="127"/>
      <c r="D19" s="127"/>
      <c r="E19" s="38"/>
      <c r="F19" s="38"/>
      <c r="G19" s="34">
        <f t="shared" si="0"/>
        <v>0</v>
      </c>
      <c r="H19" s="37"/>
      <c r="I19" s="37"/>
      <c r="J19" s="37"/>
      <c r="K19" s="37"/>
      <c r="L19" s="37"/>
      <c r="M19" s="35">
        <f t="shared" si="1"/>
        <v>0</v>
      </c>
      <c r="N19" s="34">
        <f t="shared" si="2"/>
        <v>0</v>
      </c>
      <c r="O19" s="128"/>
      <c r="P19" s="129"/>
      <c r="Q19" s="125"/>
      <c r="R19" s="123"/>
    </row>
    <row r="20" spans="1:18" ht="38.25" customHeight="1">
      <c r="A20" s="126"/>
      <c r="B20" s="127">
        <f>IF(ISBLANK($A20),"",VLOOKUP($A20,Список,2,0))</f>
      </c>
      <c r="C20" s="127">
        <f>IF(ISBLANK($A20),"",VLOOKUP($A20,Список,3,0))</f>
      </c>
      <c r="D20" s="127">
        <f>IF(ISBLANK($A20),"",VLOOKUP($A20,Список,6,0))</f>
      </c>
      <c r="E20" s="38">
        <v>0</v>
      </c>
      <c r="F20" s="38">
        <v>0.001364699074074074</v>
      </c>
      <c r="G20" s="34">
        <f t="shared" si="0"/>
        <v>0.001364699074074074</v>
      </c>
      <c r="H20" s="37"/>
      <c r="I20" s="37">
        <v>0</v>
      </c>
      <c r="J20" s="37">
        <v>5</v>
      </c>
      <c r="K20" s="37">
        <v>0</v>
      </c>
      <c r="L20" s="37">
        <v>0</v>
      </c>
      <c r="M20" s="35">
        <f t="shared" si="1"/>
        <v>5</v>
      </c>
      <c r="N20" s="34">
        <f t="shared" si="2"/>
        <v>0.0014225694444444444</v>
      </c>
      <c r="O20" s="128">
        <f>IF(MIN(N20,N21)=0,MAX(N20,N21),MIN(N20,N21))</f>
        <v>0.0014225694444444444</v>
      </c>
      <c r="P20" s="129">
        <f ca="1">IF(ISBLANK($A20),"",RANK(O20,OFFSET(O$10,0,0,COUNTA($A$10:$A$210)*2,1),1))</f>
      </c>
      <c r="Q20" s="125">
        <v>3</v>
      </c>
      <c r="R20" s="123">
        <f>IF(ISBLANK(Q20),0,100-5*(Q20-1))</f>
        <v>90</v>
      </c>
    </row>
    <row r="21" spans="1:18" ht="38.25" customHeight="1">
      <c r="A21" s="126"/>
      <c r="B21" s="127"/>
      <c r="C21" s="127"/>
      <c r="D21" s="127"/>
      <c r="E21" s="38"/>
      <c r="F21" s="38"/>
      <c r="G21" s="34">
        <f t="shared" si="0"/>
        <v>0</v>
      </c>
      <c r="H21" s="37"/>
      <c r="I21" s="37"/>
      <c r="J21" s="37"/>
      <c r="K21" s="37"/>
      <c r="L21" s="37"/>
      <c r="M21" s="35">
        <f t="shared" si="1"/>
        <v>0</v>
      </c>
      <c r="N21" s="34">
        <f t="shared" si="2"/>
        <v>0</v>
      </c>
      <c r="O21" s="128"/>
      <c r="P21" s="129"/>
      <c r="Q21" s="125"/>
      <c r="R21" s="123"/>
    </row>
    <row r="22" spans="1:18" ht="38.25" customHeight="1">
      <c r="A22" s="126"/>
      <c r="B22" s="127">
        <f>IF(ISBLANK($A22),"",VLOOKUP($A22,Список,2,0))</f>
      </c>
      <c r="C22" s="127">
        <f>IF(ISBLANK($A22),"",VLOOKUP($A22,Список,3,0))</f>
      </c>
      <c r="D22" s="127">
        <f>IF(ISBLANK($A22),"",VLOOKUP($A22,Список,6,0))</f>
      </c>
      <c r="E22" s="38">
        <v>0</v>
      </c>
      <c r="F22" s="38">
        <v>0.0026305555555555557</v>
      </c>
      <c r="G22" s="34">
        <f t="shared" si="0"/>
        <v>0.0026305555555555557</v>
      </c>
      <c r="H22" s="37"/>
      <c r="I22" s="37">
        <v>0</v>
      </c>
      <c r="J22" s="37">
        <v>5</v>
      </c>
      <c r="K22" s="37">
        <v>0</v>
      </c>
      <c r="L22" s="37">
        <v>0</v>
      </c>
      <c r="M22" s="35">
        <f t="shared" si="1"/>
        <v>5</v>
      </c>
      <c r="N22" s="34">
        <f t="shared" si="2"/>
        <v>0.002688425925925926</v>
      </c>
      <c r="O22" s="128">
        <f>IF(MIN(N22,N23)=0,MAX(N22,N23),MIN(N22,N23))</f>
        <v>0.002688425925925926</v>
      </c>
      <c r="P22" s="129">
        <f ca="1">IF(ISBLANK($A22),"",RANK(O22,OFFSET(O$10,0,0,COUNTA($A$10:$A$210)*2,1),1))</f>
      </c>
      <c r="Q22" s="125">
        <v>11</v>
      </c>
      <c r="R22" s="123">
        <f>IF(ISBLANK(Q22),0,100-5*(Q22-1))</f>
        <v>50</v>
      </c>
    </row>
    <row r="23" spans="1:18" ht="38.25" customHeight="1">
      <c r="A23" s="126"/>
      <c r="B23" s="127"/>
      <c r="C23" s="127"/>
      <c r="D23" s="127"/>
      <c r="E23" s="38"/>
      <c r="F23" s="38"/>
      <c r="G23" s="34">
        <f t="shared" si="0"/>
        <v>0</v>
      </c>
      <c r="H23" s="37"/>
      <c r="I23" s="37"/>
      <c r="J23" s="37"/>
      <c r="K23" s="37"/>
      <c r="L23" s="37"/>
      <c r="M23" s="35">
        <f t="shared" si="1"/>
        <v>0</v>
      </c>
      <c r="N23" s="34">
        <f t="shared" si="2"/>
        <v>0</v>
      </c>
      <c r="O23" s="128"/>
      <c r="P23" s="129"/>
      <c r="Q23" s="125"/>
      <c r="R23" s="123"/>
    </row>
    <row r="24" spans="1:18" ht="38.25" customHeight="1">
      <c r="A24" s="126"/>
      <c r="B24" s="127">
        <f>IF(ISBLANK($A24),"",VLOOKUP($A24,Список,2,0))</f>
      </c>
      <c r="C24" s="127">
        <f>IF(ISBLANK($A24),"",VLOOKUP($A24,Список,3,0))</f>
      </c>
      <c r="D24" s="127">
        <f>IF(ISBLANK($A24),"",VLOOKUP($A24,Список,6,0))</f>
      </c>
      <c r="E24" s="38">
        <v>0</v>
      </c>
      <c r="F24" s="38">
        <v>0.0023333333333333335</v>
      </c>
      <c r="G24" s="34">
        <f t="shared" si="0"/>
        <v>0.0023333333333333335</v>
      </c>
      <c r="H24" s="37"/>
      <c r="I24" s="37">
        <v>0</v>
      </c>
      <c r="J24" s="37">
        <v>0</v>
      </c>
      <c r="K24" s="37">
        <v>0</v>
      </c>
      <c r="L24" s="37">
        <v>0</v>
      </c>
      <c r="M24" s="35">
        <f t="shared" si="1"/>
        <v>0</v>
      </c>
      <c r="N24" s="34">
        <f t="shared" si="2"/>
        <v>0.0023333333333333335</v>
      </c>
      <c r="O24" s="128">
        <f>IF(MIN(N24,N25)=0,MAX(N24,N25),MIN(N24,N25))</f>
        <v>0.0023333333333333335</v>
      </c>
      <c r="P24" s="129">
        <f ca="1">IF(ISBLANK($A24),"",RANK(O24,OFFSET(O$10,0,0,COUNTA($A$10:$A$210)*2,1),1))</f>
      </c>
      <c r="Q24" s="125">
        <v>9</v>
      </c>
      <c r="R24" s="123">
        <f>IF(ISBLANK(Q24),0,100-5*(Q24-1))</f>
        <v>60</v>
      </c>
    </row>
    <row r="25" spans="1:18" ht="38.25" customHeight="1">
      <c r="A25" s="126"/>
      <c r="B25" s="127"/>
      <c r="C25" s="127"/>
      <c r="D25" s="127"/>
      <c r="E25" s="38"/>
      <c r="F25" s="38"/>
      <c r="G25" s="34">
        <f t="shared" si="0"/>
        <v>0</v>
      </c>
      <c r="H25" s="37"/>
      <c r="I25" s="37"/>
      <c r="J25" s="37"/>
      <c r="K25" s="37"/>
      <c r="L25" s="37"/>
      <c r="M25" s="35">
        <f t="shared" si="1"/>
        <v>0</v>
      </c>
      <c r="N25" s="34">
        <f t="shared" si="2"/>
        <v>0</v>
      </c>
      <c r="O25" s="128"/>
      <c r="P25" s="129"/>
      <c r="Q25" s="125"/>
      <c r="R25" s="123"/>
    </row>
    <row r="26" spans="1:18" ht="38.25" customHeight="1">
      <c r="A26" s="126"/>
      <c r="B26" s="127">
        <f>IF(ISBLANK($A26),"",VLOOKUP($A26,Список,2,0))</f>
      </c>
      <c r="C26" s="127">
        <f>IF(ISBLANK($A26),"",VLOOKUP($A26,Список,3,0))</f>
      </c>
      <c r="D26" s="127">
        <f>IF(ISBLANK($A26),"",VLOOKUP($A26,Список,6,0))</f>
      </c>
      <c r="E26" s="38">
        <v>0</v>
      </c>
      <c r="F26" s="38">
        <v>0.0016297453703703706</v>
      </c>
      <c r="G26" s="34">
        <f t="shared" si="0"/>
        <v>0.0016297453703703706</v>
      </c>
      <c r="H26" s="37"/>
      <c r="I26" s="37">
        <v>0</v>
      </c>
      <c r="J26" s="37">
        <v>0</v>
      </c>
      <c r="K26" s="37">
        <v>0</v>
      </c>
      <c r="L26" s="37">
        <v>0</v>
      </c>
      <c r="M26" s="35">
        <f t="shared" si="1"/>
        <v>0</v>
      </c>
      <c r="N26" s="34">
        <f t="shared" si="2"/>
        <v>0.0016297453703703706</v>
      </c>
      <c r="O26" s="128">
        <f>IF(MIN(N26,N27)=0,MAX(N26,N27),MIN(N26,N27))</f>
        <v>0.0016297453703703706</v>
      </c>
      <c r="P26" s="129">
        <f ca="1">IF(ISBLANK($A26),"",RANK(O26,OFFSET(O$10,0,0,COUNTA($A$10:$A$210)*2,1),1))</f>
      </c>
      <c r="Q26" s="125">
        <v>4</v>
      </c>
      <c r="R26" s="123">
        <f>IF(ISBLANK(Q26),0,100-5*(Q26-1))</f>
        <v>85</v>
      </c>
    </row>
    <row r="27" spans="1:18" ht="38.25" customHeight="1">
      <c r="A27" s="126"/>
      <c r="B27" s="127"/>
      <c r="C27" s="127"/>
      <c r="D27" s="127"/>
      <c r="E27" s="38"/>
      <c r="F27" s="38"/>
      <c r="G27" s="34">
        <f t="shared" si="0"/>
        <v>0</v>
      </c>
      <c r="H27" s="37"/>
      <c r="I27" s="37"/>
      <c r="J27" s="37"/>
      <c r="K27" s="37"/>
      <c r="L27" s="37"/>
      <c r="M27" s="35">
        <f t="shared" si="1"/>
        <v>0</v>
      </c>
      <c r="N27" s="34">
        <f t="shared" si="2"/>
        <v>0</v>
      </c>
      <c r="O27" s="128"/>
      <c r="P27" s="129"/>
      <c r="Q27" s="125"/>
      <c r="R27" s="123"/>
    </row>
    <row r="28" spans="1:18" ht="38.25" customHeight="1">
      <c r="A28" s="126"/>
      <c r="B28" s="127">
        <f>IF(ISBLANK($A28),"",VLOOKUP($A28,Список,2,0))</f>
      </c>
      <c r="C28" s="127">
        <f>IF(ISBLANK($A28),"",VLOOKUP($A28,Список,3,0))</f>
      </c>
      <c r="D28" s="127">
        <f>IF(ISBLANK($A28),"",VLOOKUP($A28,Список,6,0))</f>
      </c>
      <c r="E28" s="38">
        <v>0</v>
      </c>
      <c r="F28" s="38">
        <v>0.001887384259259259</v>
      </c>
      <c r="G28" s="34">
        <f t="shared" si="0"/>
        <v>0.001887384259259259</v>
      </c>
      <c r="H28" s="37"/>
      <c r="I28" s="37">
        <v>5</v>
      </c>
      <c r="J28" s="37">
        <v>5</v>
      </c>
      <c r="K28" s="37">
        <v>0</v>
      </c>
      <c r="L28" s="37">
        <v>0</v>
      </c>
      <c r="M28" s="35">
        <f t="shared" si="1"/>
        <v>10</v>
      </c>
      <c r="N28" s="34">
        <f t="shared" si="2"/>
        <v>0.0020031249999999997</v>
      </c>
      <c r="O28" s="128">
        <f>IF(MIN(N28,N29)=0,MAX(N28,N29),MIN(N28,N29))</f>
        <v>0.0020031249999999997</v>
      </c>
      <c r="P28" s="129">
        <f ca="1">IF(ISBLANK($A28),"",RANK(O28,OFFSET(O$10,0,0,COUNTA($A$10:$A$210)*2,1),1))</f>
      </c>
      <c r="Q28" s="125">
        <v>8</v>
      </c>
      <c r="R28" s="123">
        <f>IF(ISBLANK(Q28),0,100-5*(Q28-1))</f>
        <v>65</v>
      </c>
    </row>
    <row r="29" spans="1:18" ht="38.25" customHeight="1">
      <c r="A29" s="126"/>
      <c r="B29" s="127"/>
      <c r="C29" s="127"/>
      <c r="D29" s="127"/>
      <c r="E29" s="38"/>
      <c r="F29" s="38"/>
      <c r="G29" s="34">
        <f t="shared" si="0"/>
        <v>0</v>
      </c>
      <c r="H29" s="37"/>
      <c r="I29" s="37"/>
      <c r="J29" s="37"/>
      <c r="K29" s="37"/>
      <c r="L29" s="37"/>
      <c r="M29" s="35">
        <f t="shared" si="1"/>
        <v>0</v>
      </c>
      <c r="N29" s="34">
        <f t="shared" si="2"/>
        <v>0</v>
      </c>
      <c r="O29" s="128"/>
      <c r="P29" s="129"/>
      <c r="Q29" s="125"/>
      <c r="R29" s="123"/>
    </row>
    <row r="30" spans="1:18" ht="38.25" customHeight="1">
      <c r="A30" s="126"/>
      <c r="B30" s="127">
        <f>IF(ISBLANK($A30),"",VLOOKUP($A30,Список,2,0))</f>
      </c>
      <c r="C30" s="127">
        <f>IF(ISBLANK($A30),"",VLOOKUP($A30,Список,3,0))</f>
      </c>
      <c r="D30" s="127">
        <f>IF(ISBLANK($A30),"",VLOOKUP($A30,Список,6,0))</f>
      </c>
      <c r="E30" s="38">
        <v>0</v>
      </c>
      <c r="F30" s="38">
        <v>0.0017990740740740738</v>
      </c>
      <c r="G30" s="34">
        <f t="shared" si="0"/>
        <v>0.0017990740740740738</v>
      </c>
      <c r="H30" s="37"/>
      <c r="I30" s="37">
        <v>5</v>
      </c>
      <c r="J30" s="37">
        <v>5</v>
      </c>
      <c r="K30" s="37">
        <v>0</v>
      </c>
      <c r="L30" s="37">
        <v>0</v>
      </c>
      <c r="M30" s="35">
        <f t="shared" si="1"/>
        <v>10</v>
      </c>
      <c r="N30" s="34">
        <f t="shared" si="2"/>
        <v>0.0019148148148148145</v>
      </c>
      <c r="O30" s="128">
        <f>IF(MIN(N30,N31)=0,MAX(N30,N31),MIN(N30,N31))</f>
        <v>0.0019148148148148145</v>
      </c>
      <c r="P30" s="129">
        <f ca="1">IF(ISBLANK($A30),"",RANK(O30,OFFSET(O$10,0,0,COUNTA($A$10:$A$210)*2,1),1))</f>
      </c>
      <c r="Q30" s="125">
        <v>7</v>
      </c>
      <c r="R30" s="123">
        <f>IF(ISBLANK(Q30),0,100-5*(Q30-1))</f>
        <v>70</v>
      </c>
    </row>
    <row r="31" spans="1:18" ht="38.25" customHeight="1">
      <c r="A31" s="126"/>
      <c r="B31" s="127"/>
      <c r="C31" s="127"/>
      <c r="D31" s="127"/>
      <c r="E31" s="38"/>
      <c r="F31" s="38"/>
      <c r="G31" s="34">
        <f t="shared" si="0"/>
        <v>0</v>
      </c>
      <c r="H31" s="37"/>
      <c r="I31" s="37"/>
      <c r="J31" s="37"/>
      <c r="K31" s="37"/>
      <c r="L31" s="37"/>
      <c r="M31" s="35">
        <f t="shared" si="1"/>
        <v>0</v>
      </c>
      <c r="N31" s="34">
        <f t="shared" si="2"/>
        <v>0</v>
      </c>
      <c r="O31" s="128"/>
      <c r="P31" s="129"/>
      <c r="Q31" s="125"/>
      <c r="R31" s="123"/>
    </row>
    <row r="32" spans="1:18" ht="38.25" customHeight="1">
      <c r="A32" s="126"/>
      <c r="B32" s="127">
        <f>IF(ISBLANK($A32),"",VLOOKUP($A32,Список,2,0))</f>
      </c>
      <c r="C32" s="127">
        <f>IF(ISBLANK($A32),"",VLOOKUP($A32,Список,3,0))</f>
      </c>
      <c r="D32" s="127">
        <f>IF(ISBLANK($A32),"",VLOOKUP($A32,Список,6,0))</f>
      </c>
      <c r="E32" s="38">
        <v>0</v>
      </c>
      <c r="F32" s="38">
        <v>0.0014188657407407407</v>
      </c>
      <c r="G32" s="34">
        <f t="shared" si="0"/>
        <v>0.0014188657407407407</v>
      </c>
      <c r="H32" s="37"/>
      <c r="I32" s="37">
        <v>0</v>
      </c>
      <c r="J32" s="37">
        <v>0</v>
      </c>
      <c r="K32" s="37">
        <v>0</v>
      </c>
      <c r="L32" s="37">
        <v>0</v>
      </c>
      <c r="M32" s="35">
        <f t="shared" si="1"/>
        <v>0</v>
      </c>
      <c r="N32" s="34">
        <f t="shared" si="2"/>
        <v>0.0014188657407407407</v>
      </c>
      <c r="O32" s="128">
        <f>IF(MIN(N32,N33)=0,MAX(N32,N33),MIN(N32,N33))</f>
        <v>0.0014188657407407407</v>
      </c>
      <c r="P32" s="129">
        <f ca="1">IF(ISBLANK($A32),"",RANK(O32,OFFSET(O$10,0,0,COUNTA($A$10:$A$210)*2,1),1))</f>
      </c>
      <c r="Q32" s="125">
        <v>2</v>
      </c>
      <c r="R32" s="123">
        <f>IF(ISBLANK(Q32),0,100-5*(Q32-1))</f>
        <v>95</v>
      </c>
    </row>
    <row r="33" spans="1:18" ht="38.25" customHeight="1">
      <c r="A33" s="126"/>
      <c r="B33" s="127"/>
      <c r="C33" s="127"/>
      <c r="D33" s="127"/>
      <c r="E33" s="38"/>
      <c r="F33" s="38"/>
      <c r="G33" s="34">
        <f t="shared" si="0"/>
        <v>0</v>
      </c>
      <c r="H33" s="37"/>
      <c r="I33" s="37">
        <v>0</v>
      </c>
      <c r="J33" s="37">
        <v>0</v>
      </c>
      <c r="K33" s="37">
        <v>0</v>
      </c>
      <c r="L33" s="37">
        <v>0</v>
      </c>
      <c r="M33" s="35">
        <f t="shared" si="1"/>
        <v>0</v>
      </c>
      <c r="N33" s="34">
        <f t="shared" si="2"/>
        <v>0</v>
      </c>
      <c r="O33" s="128"/>
      <c r="P33" s="129"/>
      <c r="Q33" s="125"/>
      <c r="R33" s="123"/>
    </row>
    <row r="34" spans="1:18" ht="38.25" customHeight="1">
      <c r="A34" s="126"/>
      <c r="B34" s="127">
        <f>IF(ISBLANK($A34),"",VLOOKUP($A34,Список,2,0))</f>
      </c>
      <c r="C34" s="127">
        <f>IF(ISBLANK($A34),"",VLOOKUP($A34,Список,3,0))</f>
      </c>
      <c r="D34" s="127">
        <f>IF(ISBLANK($A34),"",VLOOKUP($A34,Список,6,0))</f>
      </c>
      <c r="E34" s="38">
        <v>0</v>
      </c>
      <c r="F34" s="38">
        <v>0.0013737268518518519</v>
      </c>
      <c r="G34" s="34">
        <f>F34-E34</f>
        <v>0.0013737268518518519</v>
      </c>
      <c r="H34" s="37"/>
      <c r="I34" s="37">
        <v>0</v>
      </c>
      <c r="J34" s="37">
        <v>0</v>
      </c>
      <c r="K34" s="37">
        <v>0</v>
      </c>
      <c r="L34" s="37">
        <v>0</v>
      </c>
      <c r="M34" s="35">
        <f>SUM(H34:L34)</f>
        <v>0</v>
      </c>
      <c r="N34" s="34">
        <f>G34+TIME(,,M34)</f>
        <v>0.0013737268518518519</v>
      </c>
      <c r="O34" s="128">
        <f>IF(MIN(N34,N35)=0,MAX(N34,N35),MIN(N34,N35))</f>
        <v>0.0013737268518518519</v>
      </c>
      <c r="P34" s="129">
        <f ca="1">IF(ISBLANK($A34),"",RANK(O34,OFFSET(O$10,0,0,COUNTA($A$10:$A$210)*2,1),1))</f>
      </c>
      <c r="Q34" s="125">
        <v>1</v>
      </c>
      <c r="R34" s="123">
        <f>IF(ISBLANK(Q34),0,100-5*(Q34-1))</f>
        <v>100</v>
      </c>
    </row>
    <row r="35" spans="1:18" ht="38.25" customHeight="1">
      <c r="A35" s="126"/>
      <c r="B35" s="127"/>
      <c r="C35" s="127"/>
      <c r="D35" s="127"/>
      <c r="E35" s="38"/>
      <c r="F35" s="38"/>
      <c r="G35" s="34">
        <f>F35-E35</f>
        <v>0</v>
      </c>
      <c r="H35" s="37"/>
      <c r="I35" s="37"/>
      <c r="J35" s="37"/>
      <c r="K35" s="37"/>
      <c r="L35" s="37"/>
      <c r="M35" s="35">
        <f>SUM(H35:L35)</f>
        <v>0</v>
      </c>
      <c r="N35" s="34">
        <f>G35+TIME(,,M35)</f>
        <v>0</v>
      </c>
      <c r="O35" s="128"/>
      <c r="P35" s="129"/>
      <c r="Q35" s="125"/>
      <c r="R35" s="123"/>
    </row>
    <row r="39" spans="2:3" ht="12.75">
      <c r="B39" s="53" t="s">
        <v>33</v>
      </c>
      <c r="C39" s="23"/>
    </row>
    <row r="40" spans="2:3" ht="12.75">
      <c r="B40" s="54" t="str">
        <f>Сводный!$B$38</f>
        <v>Табакаев В.А.</v>
      </c>
      <c r="C40" s="52"/>
    </row>
  </sheetData>
  <sheetProtection/>
  <mergeCells count="105">
    <mergeCell ref="C10:C11"/>
    <mergeCell ref="M3:N3"/>
    <mergeCell ref="O10:O11"/>
    <mergeCell ref="P34:P35"/>
    <mergeCell ref="P10:P11"/>
    <mergeCell ref="R10:R11"/>
    <mergeCell ref="R34:R35"/>
    <mergeCell ref="D10:D11"/>
    <mergeCell ref="D34:D35"/>
    <mergeCell ref="Q10:Q11"/>
    <mergeCell ref="A10:A11"/>
    <mergeCell ref="B10:B11"/>
    <mergeCell ref="O34:O35"/>
    <mergeCell ref="A34:A35"/>
    <mergeCell ref="C34:C35"/>
    <mergeCell ref="B34:B35"/>
    <mergeCell ref="A12:A13"/>
    <mergeCell ref="B12:B13"/>
    <mergeCell ref="C12:C13"/>
    <mergeCell ref="A16:A17"/>
    <mergeCell ref="Q34:Q35"/>
    <mergeCell ref="D12:D13"/>
    <mergeCell ref="O12:O13"/>
    <mergeCell ref="P12:P13"/>
    <mergeCell ref="R12:R13"/>
    <mergeCell ref="A14:A15"/>
    <mergeCell ref="B14:B15"/>
    <mergeCell ref="C14:C15"/>
    <mergeCell ref="D14:D15"/>
    <mergeCell ref="O14:O15"/>
    <mergeCell ref="P14:P15"/>
    <mergeCell ref="Q14:Q15"/>
    <mergeCell ref="R14:R15"/>
    <mergeCell ref="C16:C17"/>
    <mergeCell ref="D16:D17"/>
    <mergeCell ref="O16:O17"/>
    <mergeCell ref="P16:P17"/>
    <mergeCell ref="Q16:Q17"/>
    <mergeCell ref="Q12:Q13"/>
    <mergeCell ref="R16:R17"/>
    <mergeCell ref="A18:A19"/>
    <mergeCell ref="B18:B19"/>
    <mergeCell ref="C18:C19"/>
    <mergeCell ref="D18:D19"/>
    <mergeCell ref="O18:O19"/>
    <mergeCell ref="P18:P19"/>
    <mergeCell ref="Q18:Q19"/>
    <mergeCell ref="R18:R19"/>
    <mergeCell ref="B16:B17"/>
    <mergeCell ref="A20:A21"/>
    <mergeCell ref="B20:B21"/>
    <mergeCell ref="C20:C21"/>
    <mergeCell ref="D20:D21"/>
    <mergeCell ref="O20:O21"/>
    <mergeCell ref="P20:P21"/>
    <mergeCell ref="Q20:Q21"/>
    <mergeCell ref="R20:R21"/>
    <mergeCell ref="A22:A23"/>
    <mergeCell ref="B22:B23"/>
    <mergeCell ref="C22:C23"/>
    <mergeCell ref="D22:D23"/>
    <mergeCell ref="O22:O23"/>
    <mergeCell ref="P22:P23"/>
    <mergeCell ref="Q22:Q23"/>
    <mergeCell ref="R22:R23"/>
    <mergeCell ref="A24:A25"/>
    <mergeCell ref="B24:B25"/>
    <mergeCell ref="C24:C25"/>
    <mergeCell ref="D24:D25"/>
    <mergeCell ref="O24:O25"/>
    <mergeCell ref="P24:P25"/>
    <mergeCell ref="Q24:Q25"/>
    <mergeCell ref="R24:R25"/>
    <mergeCell ref="A26:A27"/>
    <mergeCell ref="B26:B27"/>
    <mergeCell ref="C26:C27"/>
    <mergeCell ref="D26:D27"/>
    <mergeCell ref="O26:O27"/>
    <mergeCell ref="P26:P27"/>
    <mergeCell ref="Q26:Q27"/>
    <mergeCell ref="R26:R27"/>
    <mergeCell ref="A28:A29"/>
    <mergeCell ref="B28:B29"/>
    <mergeCell ref="C28:C29"/>
    <mergeCell ref="D28:D29"/>
    <mergeCell ref="O28:O29"/>
    <mergeCell ref="P28:P29"/>
    <mergeCell ref="Q28:Q29"/>
    <mergeCell ref="R28:R29"/>
    <mergeCell ref="A30:A31"/>
    <mergeCell ref="B30:B31"/>
    <mergeCell ref="C30:C31"/>
    <mergeCell ref="D30:D31"/>
    <mergeCell ref="O30:O31"/>
    <mergeCell ref="P30:P31"/>
    <mergeCell ref="Q30:Q31"/>
    <mergeCell ref="R30:R31"/>
    <mergeCell ref="Q32:Q33"/>
    <mergeCell ref="R32:R33"/>
    <mergeCell ref="A32:A33"/>
    <mergeCell ref="B32:B33"/>
    <mergeCell ref="C32:C33"/>
    <mergeCell ref="D32:D33"/>
    <mergeCell ref="O32:O33"/>
    <mergeCell ref="P32:P33"/>
  </mergeCells>
  <printOptions/>
  <pageMargins left="0.75" right="0.75" top="1" bottom="1" header="0.5" footer="0.5"/>
  <pageSetup fitToHeight="1" fitToWidth="1" horizontalDpi="600" verticalDpi="600" orientation="landscape" paperSize="9" scale="66" r:id="rId2"/>
  <drawing r:id="rId1"/>
</worksheet>
</file>

<file path=xl/worksheets/sheet6.xml><?xml version="1.0" encoding="utf-8"?>
<worksheet xmlns="http://schemas.openxmlformats.org/spreadsheetml/2006/main" xmlns:r="http://schemas.openxmlformats.org/officeDocument/2006/relationships">
  <sheetPr codeName="Лист7">
    <pageSetUpPr fitToPage="1"/>
  </sheetPr>
  <dimension ref="A1:O60"/>
  <sheetViews>
    <sheetView zoomScalePageLayoutView="0" workbookViewId="0" topLeftCell="A1">
      <pane xSplit="4" ySplit="9" topLeftCell="E10" activePane="bottomRight" state="frozen"/>
      <selection pane="topLeft" activeCell="D160" sqref="D160:D165"/>
      <selection pane="topRight" activeCell="D160" sqref="D160:D165"/>
      <selection pane="bottomLeft" activeCell="D160" sqref="D160:D165"/>
      <selection pane="bottomRight" activeCell="M10" sqref="M10:M11"/>
    </sheetView>
  </sheetViews>
  <sheetFormatPr defaultColWidth="9.140625" defaultRowHeight="12.75"/>
  <cols>
    <col min="1" max="1" width="8.140625" style="1" bestFit="1" customWidth="1"/>
    <col min="2" max="3" width="24.7109375" style="1" customWidth="1"/>
    <col min="4" max="4" width="8.421875" style="1" bestFit="1" customWidth="1"/>
    <col min="5" max="7" width="9.7109375" style="1" bestFit="1" customWidth="1"/>
    <col min="8" max="8" width="7.8515625" style="1" bestFit="1" customWidth="1"/>
    <col min="9" max="9" width="4.7109375" style="1" customWidth="1"/>
    <col min="10" max="10" width="8.57421875" style="1" bestFit="1" customWidth="1"/>
    <col min="11" max="12" width="9.7109375" style="1" bestFit="1" customWidth="1"/>
    <col min="13" max="13" width="6.7109375" style="1" customWidth="1"/>
    <col min="14" max="14" width="6.7109375" style="1" bestFit="1" customWidth="1"/>
    <col min="15" max="15" width="6.7109375" style="1" customWidth="1"/>
    <col min="16" max="16384" width="9.140625" style="1" customWidth="1"/>
  </cols>
  <sheetData>
    <row r="1" spans="1:9" ht="12.75">
      <c r="A1" s="7"/>
      <c r="B1" s="7"/>
      <c r="C1" s="48" t="str">
        <f>Сводный!$C$1</f>
        <v>Краевые лично-командные соревнования по рафтингу и гребному слалому «Лосиные игры 2018» посвящённые памяти Юрия Либрехта</v>
      </c>
      <c r="D1" s="7"/>
      <c r="G1" s="15"/>
      <c r="I1" s="15"/>
    </row>
    <row r="2" spans="1:6" ht="12.75">
      <c r="A2" s="7"/>
      <c r="B2" s="7"/>
      <c r="C2" s="3" t="s">
        <v>30</v>
      </c>
      <c r="D2" s="7"/>
      <c r="F2" s="6"/>
    </row>
    <row r="3" spans="1:11" ht="12.75">
      <c r="A3" s="7"/>
      <c r="B3" s="7"/>
      <c r="C3" s="3" t="s">
        <v>39</v>
      </c>
      <c r="D3" s="7"/>
      <c r="F3" s="6"/>
      <c r="J3" s="120" t="s">
        <v>34</v>
      </c>
      <c r="K3" s="120"/>
    </row>
    <row r="4" spans="1:11" ht="12.75">
      <c r="A4" s="7"/>
      <c r="B4" s="7"/>
      <c r="C4" s="48" t="str">
        <f>Сводный!$C$4</f>
        <v>Класс судов: Кат-2 Тур</v>
      </c>
      <c r="D4" s="59"/>
      <c r="F4" s="6"/>
      <c r="J4" s="55"/>
      <c r="K4" s="55"/>
    </row>
    <row r="5" spans="1:11" ht="12.75">
      <c r="A5" s="7"/>
      <c r="B5" s="7"/>
      <c r="C5" s="7"/>
      <c r="D5" s="30"/>
      <c r="J5" s="58" t="s">
        <v>24</v>
      </c>
      <c r="K5" s="30"/>
    </row>
    <row r="6" spans="1:10" ht="12.75">
      <c r="A6" s="17"/>
      <c r="B6" s="7"/>
      <c r="C6" s="8" t="str">
        <f>Сводный!$C$6</f>
        <v>Место проведения: р. Лосиха, Первомайский район, Алтайский край</v>
      </c>
      <c r="D6" s="8"/>
      <c r="E6" s="9"/>
      <c r="F6" s="9"/>
      <c r="G6" s="15"/>
      <c r="I6" s="15"/>
      <c r="J6" s="8" t="str">
        <f>Сводный!$K$6</f>
        <v>Дудник А.В. _____________</v>
      </c>
    </row>
    <row r="7" spans="1:11" ht="12.75">
      <c r="A7" s="17"/>
      <c r="B7" s="7"/>
      <c r="C7" s="8" t="str">
        <f>Сводный!$C$7</f>
        <v>Время проведения: 14-21 апреля 2018 г.</v>
      </c>
      <c r="D7" s="8"/>
      <c r="E7" s="11"/>
      <c r="F7" s="11"/>
      <c r="G7" s="15"/>
      <c r="I7" s="15"/>
      <c r="J7" s="56" t="str">
        <f>Сводный!$K$7</f>
        <v>"___" _____________ 2018 г.</v>
      </c>
      <c r="K7" s="7"/>
    </row>
    <row r="8" spans="1:9" s="20" customFormat="1" ht="12.75">
      <c r="A8" s="19"/>
      <c r="B8" s="18"/>
      <c r="C8" s="19"/>
      <c r="D8" s="21"/>
      <c r="E8" s="21"/>
      <c r="F8" s="21"/>
      <c r="G8" s="4"/>
      <c r="I8" s="4"/>
    </row>
    <row r="9" spans="1:15" ht="38.25">
      <c r="A9" s="36" t="s">
        <v>10</v>
      </c>
      <c r="B9" s="13" t="s">
        <v>11</v>
      </c>
      <c r="C9" s="13" t="s">
        <v>12</v>
      </c>
      <c r="D9" s="13" t="s">
        <v>60</v>
      </c>
      <c r="E9" s="36" t="s">
        <v>13</v>
      </c>
      <c r="F9" s="36" t="s">
        <v>14</v>
      </c>
      <c r="G9" s="13" t="s">
        <v>15</v>
      </c>
      <c r="H9" s="36" t="s">
        <v>27</v>
      </c>
      <c r="I9" s="36" t="s">
        <v>0</v>
      </c>
      <c r="J9" s="13" t="s">
        <v>16</v>
      </c>
      <c r="K9" s="32" t="s">
        <v>17</v>
      </c>
      <c r="L9" s="32" t="s">
        <v>18</v>
      </c>
      <c r="M9" s="33" t="s">
        <v>19</v>
      </c>
      <c r="N9" s="39" t="s">
        <v>20</v>
      </c>
      <c r="O9" s="33" t="s">
        <v>41</v>
      </c>
    </row>
    <row r="10" spans="1:15" ht="38.25" customHeight="1">
      <c r="A10" s="126"/>
      <c r="B10" s="127">
        <f>IF(ISBLANK($A10),"",VLOOKUP($A10,Список,2,0))</f>
      </c>
      <c r="C10" s="127">
        <f>IF(ISBLANK($A10),"",VLOOKUP($A10,Список,3,0))</f>
      </c>
      <c r="D10" s="127">
        <f>IF(ISBLANK($A10),"",VLOOKUP($A10,Список,6,0))</f>
      </c>
      <c r="E10" s="38"/>
      <c r="F10" s="38"/>
      <c r="G10" s="34">
        <f>F10-E10</f>
        <v>0</v>
      </c>
      <c r="H10" s="37"/>
      <c r="I10" s="37"/>
      <c r="J10" s="35">
        <f>SUM(H10:I10)</f>
        <v>0</v>
      </c>
      <c r="K10" s="34">
        <f>G10+TIME(,,J10)</f>
        <v>0</v>
      </c>
      <c r="L10" s="128">
        <f>IF(MIN(K10,K11)=0,MAX(K10,K11),MIN(K10,K11))</f>
        <v>0</v>
      </c>
      <c r="M10" s="129">
        <f ca="1">IF(ISBLANK($A10),"",RANK(L10,OFFSET(L$10,0,0,COUNTA($A$10:$A$210)*2,1),1))</f>
      </c>
      <c r="N10" s="125">
        <v>1</v>
      </c>
      <c r="O10" s="123">
        <f>IF(ISBLANK(N10),0,200-10*(N10-1))</f>
        <v>200</v>
      </c>
    </row>
    <row r="11" spans="1:15" ht="38.25" customHeight="1">
      <c r="A11" s="126"/>
      <c r="B11" s="127"/>
      <c r="C11" s="127"/>
      <c r="D11" s="127"/>
      <c r="E11" s="38"/>
      <c r="F11" s="38"/>
      <c r="G11" s="34">
        <f aca="true" t="shared" si="0" ref="G11:G55">F11-E11</f>
        <v>0</v>
      </c>
      <c r="H11" s="37"/>
      <c r="I11" s="37"/>
      <c r="J11" s="35">
        <f aca="true" t="shared" si="1" ref="J11:J55">SUM(H11:I11)</f>
        <v>0</v>
      </c>
      <c r="K11" s="34">
        <f aca="true" t="shared" si="2" ref="K11:K55">G11+TIME(,,J11)</f>
        <v>0</v>
      </c>
      <c r="L11" s="128"/>
      <c r="M11" s="129"/>
      <c r="N11" s="125"/>
      <c r="O11" s="123"/>
    </row>
    <row r="12" spans="1:15" ht="38.25" customHeight="1">
      <c r="A12" s="126"/>
      <c r="B12" s="127">
        <f>IF(ISBLANK($A12),"",VLOOKUP($A12,Список,2,0))</f>
      </c>
      <c r="C12" s="127">
        <f>IF(ISBLANK($A12),"",VLOOKUP($A12,Список,3,0))</f>
      </c>
      <c r="D12" s="127">
        <f>IF(ISBLANK($A12),"",VLOOKUP($A12,Список,6,0))</f>
      </c>
      <c r="E12" s="38"/>
      <c r="F12" s="38"/>
      <c r="G12" s="34">
        <f t="shared" si="0"/>
        <v>0</v>
      </c>
      <c r="H12" s="37"/>
      <c r="I12" s="37"/>
      <c r="J12" s="35">
        <f t="shared" si="1"/>
        <v>0</v>
      </c>
      <c r="K12" s="34">
        <f t="shared" si="2"/>
        <v>0</v>
      </c>
      <c r="L12" s="128">
        <f>IF(MIN(K12,K13)=0,MAX(K12,K13),MIN(K12,K13))</f>
        <v>0</v>
      </c>
      <c r="M12" s="129">
        <f ca="1">IF(ISBLANK($A12),"",RANK(L12,OFFSET(L$10,0,0,COUNTA($A$10:$A$210)*2,1),1))</f>
      </c>
      <c r="N12" s="125"/>
      <c r="O12" s="123">
        <f>IF(ISBLANK(N12),0,200-10*(N12-1))</f>
        <v>0</v>
      </c>
    </row>
    <row r="13" spans="1:15" ht="38.25" customHeight="1">
      <c r="A13" s="126"/>
      <c r="B13" s="127"/>
      <c r="C13" s="127"/>
      <c r="D13" s="127"/>
      <c r="E13" s="38"/>
      <c r="F13" s="38"/>
      <c r="G13" s="34">
        <f aca="true" t="shared" si="3" ref="G13:G33">F13-E13</f>
        <v>0</v>
      </c>
      <c r="H13" s="37"/>
      <c r="I13" s="37"/>
      <c r="J13" s="35">
        <f aca="true" t="shared" si="4" ref="J13:J33">SUM(H13:I13)</f>
        <v>0</v>
      </c>
      <c r="K13" s="34">
        <f aca="true" t="shared" si="5" ref="K13:K33">G13+TIME(,,J13)</f>
        <v>0</v>
      </c>
      <c r="L13" s="128"/>
      <c r="M13" s="129"/>
      <c r="N13" s="125"/>
      <c r="O13" s="123"/>
    </row>
    <row r="14" spans="1:15" ht="38.25" customHeight="1">
      <c r="A14" s="126"/>
      <c r="B14" s="127">
        <f>IF(ISBLANK($A14),"",VLOOKUP($A14,Список,2,0))</f>
      </c>
      <c r="C14" s="127">
        <f>IF(ISBLANK($A14),"",VLOOKUP($A14,Список,3,0))</f>
      </c>
      <c r="D14" s="127">
        <f>IF(ISBLANK($A14),"",VLOOKUP($A14,Список,6,0))</f>
      </c>
      <c r="E14" s="38"/>
      <c r="F14" s="38"/>
      <c r="G14" s="34">
        <f t="shared" si="3"/>
        <v>0</v>
      </c>
      <c r="H14" s="37"/>
      <c r="I14" s="37"/>
      <c r="J14" s="35">
        <f t="shared" si="4"/>
        <v>0</v>
      </c>
      <c r="K14" s="34">
        <f t="shared" si="5"/>
        <v>0</v>
      </c>
      <c r="L14" s="128">
        <f>IF(MIN(K14,K15)=0,MAX(K14,K15),MIN(K14,K15))</f>
        <v>0</v>
      </c>
      <c r="M14" s="129">
        <f ca="1">IF(ISBLANK($A14),"",RANK(L14,OFFSET(L$10,0,0,COUNTA($A$10:$A$210)*2,1),1))</f>
      </c>
      <c r="N14" s="125"/>
      <c r="O14" s="123">
        <f>IF(ISBLANK(N14),0,200-10*(N14-1))</f>
        <v>0</v>
      </c>
    </row>
    <row r="15" spans="1:15" ht="38.25" customHeight="1">
      <c r="A15" s="126"/>
      <c r="B15" s="127"/>
      <c r="C15" s="127"/>
      <c r="D15" s="127"/>
      <c r="E15" s="38"/>
      <c r="F15" s="38"/>
      <c r="G15" s="34">
        <f t="shared" si="3"/>
        <v>0</v>
      </c>
      <c r="H15" s="37"/>
      <c r="I15" s="37"/>
      <c r="J15" s="35">
        <f t="shared" si="4"/>
        <v>0</v>
      </c>
      <c r="K15" s="34">
        <f t="shared" si="5"/>
        <v>0</v>
      </c>
      <c r="L15" s="128"/>
      <c r="M15" s="129"/>
      <c r="N15" s="125"/>
      <c r="O15" s="123"/>
    </row>
    <row r="16" spans="1:15" ht="38.25" customHeight="1">
      <c r="A16" s="126"/>
      <c r="B16" s="127">
        <f>IF(ISBLANK($A16),"",VLOOKUP($A16,Список,2,0))</f>
      </c>
      <c r="C16" s="127">
        <f>IF(ISBLANK($A16),"",VLOOKUP($A16,Список,3,0))</f>
      </c>
      <c r="D16" s="127">
        <f>IF(ISBLANK($A16),"",VLOOKUP($A16,Список,6,0))</f>
      </c>
      <c r="E16" s="38"/>
      <c r="F16" s="38"/>
      <c r="G16" s="34">
        <f t="shared" si="3"/>
        <v>0</v>
      </c>
      <c r="H16" s="37"/>
      <c r="I16" s="37"/>
      <c r="J16" s="35">
        <f t="shared" si="4"/>
        <v>0</v>
      </c>
      <c r="K16" s="34">
        <f t="shared" si="5"/>
        <v>0</v>
      </c>
      <c r="L16" s="128">
        <f>IF(MIN(K16,K17)=0,MAX(K16,K17),MIN(K16,K17))</f>
        <v>0</v>
      </c>
      <c r="M16" s="129">
        <f ca="1">IF(ISBLANK($A16),"",RANK(L16,OFFSET(L$10,0,0,COUNTA($A$10:$A$210)*2,1),1))</f>
      </c>
      <c r="N16" s="125"/>
      <c r="O16" s="123">
        <f>IF(ISBLANK(N16),0,200-10*(N16-1))</f>
        <v>0</v>
      </c>
    </row>
    <row r="17" spans="1:15" ht="38.25" customHeight="1">
      <c r="A17" s="126"/>
      <c r="B17" s="127"/>
      <c r="C17" s="127"/>
      <c r="D17" s="127"/>
      <c r="E17" s="38"/>
      <c r="F17" s="38"/>
      <c r="G17" s="34">
        <f t="shared" si="3"/>
        <v>0</v>
      </c>
      <c r="H17" s="37"/>
      <c r="I17" s="37"/>
      <c r="J17" s="35">
        <f t="shared" si="4"/>
        <v>0</v>
      </c>
      <c r="K17" s="34">
        <f t="shared" si="5"/>
        <v>0</v>
      </c>
      <c r="L17" s="128"/>
      <c r="M17" s="129"/>
      <c r="N17" s="125"/>
      <c r="O17" s="123"/>
    </row>
    <row r="18" spans="1:15" ht="38.25" customHeight="1">
      <c r="A18" s="126"/>
      <c r="B18" s="127">
        <f>IF(ISBLANK($A18),"",VLOOKUP($A18,Список,2,0))</f>
      </c>
      <c r="C18" s="127">
        <f>IF(ISBLANK($A18),"",VLOOKUP($A18,Список,3,0))</f>
      </c>
      <c r="D18" s="127">
        <f>IF(ISBLANK($A18),"",VLOOKUP($A18,Список,6,0))</f>
      </c>
      <c r="E18" s="38"/>
      <c r="F18" s="38"/>
      <c r="G18" s="34">
        <f t="shared" si="3"/>
        <v>0</v>
      </c>
      <c r="H18" s="37"/>
      <c r="I18" s="37"/>
      <c r="J18" s="35">
        <f t="shared" si="4"/>
        <v>0</v>
      </c>
      <c r="K18" s="34">
        <f t="shared" si="5"/>
        <v>0</v>
      </c>
      <c r="L18" s="128">
        <f>IF(MIN(K18,K19)=0,MAX(K18,K19),MIN(K18,K19))</f>
        <v>0</v>
      </c>
      <c r="M18" s="129">
        <f ca="1">IF(ISBLANK($A18),"",RANK(L18,OFFSET(L$10,0,0,COUNTA($A$10:$A$210)*2,1),1))</f>
      </c>
      <c r="N18" s="125"/>
      <c r="O18" s="123">
        <f>IF(ISBLANK(N18),0,200-10*(N18-1))</f>
        <v>0</v>
      </c>
    </row>
    <row r="19" spans="1:15" ht="38.25" customHeight="1">
      <c r="A19" s="126"/>
      <c r="B19" s="127"/>
      <c r="C19" s="127"/>
      <c r="D19" s="127"/>
      <c r="E19" s="38"/>
      <c r="F19" s="38"/>
      <c r="G19" s="34">
        <f t="shared" si="3"/>
        <v>0</v>
      </c>
      <c r="H19" s="37"/>
      <c r="I19" s="37"/>
      <c r="J19" s="35">
        <f t="shared" si="4"/>
        <v>0</v>
      </c>
      <c r="K19" s="34">
        <f t="shared" si="5"/>
        <v>0</v>
      </c>
      <c r="L19" s="128"/>
      <c r="M19" s="129"/>
      <c r="N19" s="125"/>
      <c r="O19" s="123"/>
    </row>
    <row r="20" spans="1:15" ht="38.25" customHeight="1">
      <c r="A20" s="126"/>
      <c r="B20" s="127">
        <f>IF(ISBLANK($A20),"",VLOOKUP($A20,Список,2,0))</f>
      </c>
      <c r="C20" s="127">
        <f>IF(ISBLANK($A20),"",VLOOKUP($A20,Список,3,0))</f>
      </c>
      <c r="D20" s="127">
        <f>IF(ISBLANK($A20),"",VLOOKUP($A20,Список,6,0))</f>
      </c>
      <c r="E20" s="38"/>
      <c r="F20" s="38"/>
      <c r="G20" s="34">
        <f t="shared" si="3"/>
        <v>0</v>
      </c>
      <c r="H20" s="37"/>
      <c r="I20" s="37"/>
      <c r="J20" s="35">
        <f t="shared" si="4"/>
        <v>0</v>
      </c>
      <c r="K20" s="34">
        <f t="shared" si="5"/>
        <v>0</v>
      </c>
      <c r="L20" s="128">
        <f>IF(MIN(K20,K21)=0,MAX(K20,K21),MIN(K20,K21))</f>
        <v>0</v>
      </c>
      <c r="M20" s="129">
        <f ca="1">IF(ISBLANK($A20),"",RANK(L20,OFFSET(L$10,0,0,COUNTA($A$10:$A$210)*2,1),1))</f>
      </c>
      <c r="N20" s="125"/>
      <c r="O20" s="123">
        <f>IF(ISBLANK(N20),0,200-10*(N20-1))</f>
        <v>0</v>
      </c>
    </row>
    <row r="21" spans="1:15" ht="38.25" customHeight="1">
      <c r="A21" s="126"/>
      <c r="B21" s="127"/>
      <c r="C21" s="127"/>
      <c r="D21" s="127"/>
      <c r="E21" s="38"/>
      <c r="F21" s="38"/>
      <c r="G21" s="34">
        <f t="shared" si="3"/>
        <v>0</v>
      </c>
      <c r="H21" s="37"/>
      <c r="I21" s="37"/>
      <c r="J21" s="35">
        <f t="shared" si="4"/>
        <v>0</v>
      </c>
      <c r="K21" s="34">
        <f t="shared" si="5"/>
        <v>0</v>
      </c>
      <c r="L21" s="128"/>
      <c r="M21" s="129"/>
      <c r="N21" s="125"/>
      <c r="O21" s="123"/>
    </row>
    <row r="22" spans="1:15" ht="38.25" customHeight="1">
      <c r="A22" s="126"/>
      <c r="B22" s="127">
        <f>IF(ISBLANK($A22),"",VLOOKUP($A22,Список,2,0))</f>
      </c>
      <c r="C22" s="127">
        <f>IF(ISBLANK($A22),"",VLOOKUP($A22,Список,3,0))</f>
      </c>
      <c r="D22" s="127">
        <f>IF(ISBLANK($A22),"",VLOOKUP($A22,Список,6,0))</f>
      </c>
      <c r="E22" s="38"/>
      <c r="F22" s="38"/>
      <c r="G22" s="34">
        <f t="shared" si="3"/>
        <v>0</v>
      </c>
      <c r="H22" s="37"/>
      <c r="I22" s="37"/>
      <c r="J22" s="35">
        <f t="shared" si="4"/>
        <v>0</v>
      </c>
      <c r="K22" s="34">
        <f t="shared" si="5"/>
        <v>0</v>
      </c>
      <c r="L22" s="128">
        <f>IF(MIN(K22,K23)=0,MAX(K22,K23),MIN(K22,K23))</f>
        <v>0</v>
      </c>
      <c r="M22" s="129">
        <f ca="1">IF(ISBLANK($A22),"",RANK(L22,OFFSET(L$10,0,0,COUNTA($A$10:$A$210)*2,1),1))</f>
      </c>
      <c r="N22" s="125"/>
      <c r="O22" s="123">
        <f>IF(ISBLANK(N22),0,200-10*(N22-1))</f>
        <v>0</v>
      </c>
    </row>
    <row r="23" spans="1:15" ht="38.25" customHeight="1">
      <c r="A23" s="126"/>
      <c r="B23" s="127"/>
      <c r="C23" s="127"/>
      <c r="D23" s="127"/>
      <c r="E23" s="38"/>
      <c r="F23" s="38"/>
      <c r="G23" s="34">
        <f t="shared" si="3"/>
        <v>0</v>
      </c>
      <c r="H23" s="37"/>
      <c r="I23" s="37"/>
      <c r="J23" s="35">
        <f t="shared" si="4"/>
        <v>0</v>
      </c>
      <c r="K23" s="34">
        <f t="shared" si="5"/>
        <v>0</v>
      </c>
      <c r="L23" s="128"/>
      <c r="M23" s="129"/>
      <c r="N23" s="125"/>
      <c r="O23" s="123"/>
    </row>
    <row r="24" spans="1:15" ht="38.25" customHeight="1">
      <c r="A24" s="126"/>
      <c r="B24" s="127">
        <f>IF(ISBLANK($A24),"",VLOOKUP($A24,Список,2,0))</f>
      </c>
      <c r="C24" s="127">
        <f>IF(ISBLANK($A24),"",VLOOKUP($A24,Список,3,0))</f>
      </c>
      <c r="D24" s="127">
        <f>IF(ISBLANK($A24),"",VLOOKUP($A24,Список,6,0))</f>
      </c>
      <c r="E24" s="38"/>
      <c r="F24" s="38"/>
      <c r="G24" s="34">
        <f t="shared" si="3"/>
        <v>0</v>
      </c>
      <c r="H24" s="37"/>
      <c r="I24" s="37"/>
      <c r="J24" s="35">
        <f t="shared" si="4"/>
        <v>0</v>
      </c>
      <c r="K24" s="34">
        <f t="shared" si="5"/>
        <v>0</v>
      </c>
      <c r="L24" s="128">
        <f>IF(MIN(K24,K25)=0,MAX(K24,K25),MIN(K24,K25))</f>
        <v>0</v>
      </c>
      <c r="M24" s="129">
        <f ca="1">IF(ISBLANK($A24),"",RANK(L24,OFFSET(L$10,0,0,COUNTA($A$10:$A$210)*2,1),1))</f>
      </c>
      <c r="N24" s="125"/>
      <c r="O24" s="123">
        <f>IF(ISBLANK(N24),0,200-10*(N24-1))</f>
        <v>0</v>
      </c>
    </row>
    <row r="25" spans="1:15" ht="38.25" customHeight="1">
      <c r="A25" s="126"/>
      <c r="B25" s="127"/>
      <c r="C25" s="127"/>
      <c r="D25" s="127"/>
      <c r="E25" s="38"/>
      <c r="F25" s="38"/>
      <c r="G25" s="34">
        <f t="shared" si="3"/>
        <v>0</v>
      </c>
      <c r="H25" s="37"/>
      <c r="I25" s="37"/>
      <c r="J25" s="35">
        <f t="shared" si="4"/>
        <v>0</v>
      </c>
      <c r="K25" s="34">
        <f t="shared" si="5"/>
        <v>0</v>
      </c>
      <c r="L25" s="128"/>
      <c r="M25" s="129"/>
      <c r="N25" s="125"/>
      <c r="O25" s="123"/>
    </row>
    <row r="26" spans="1:15" ht="38.25" customHeight="1">
      <c r="A26" s="126"/>
      <c r="B26" s="127">
        <f>IF(ISBLANK($A26),"",VLOOKUP($A26,Список,2,0))</f>
      </c>
      <c r="C26" s="127">
        <f>IF(ISBLANK($A26),"",VLOOKUP($A26,Список,3,0))</f>
      </c>
      <c r="D26" s="127">
        <f>IF(ISBLANK($A26),"",VLOOKUP($A26,Список,6,0))</f>
      </c>
      <c r="E26" s="38"/>
      <c r="F26" s="38"/>
      <c r="G26" s="34">
        <f t="shared" si="3"/>
        <v>0</v>
      </c>
      <c r="H26" s="37"/>
      <c r="I26" s="37"/>
      <c r="J26" s="35">
        <f t="shared" si="4"/>
        <v>0</v>
      </c>
      <c r="K26" s="34">
        <f t="shared" si="5"/>
        <v>0</v>
      </c>
      <c r="L26" s="128">
        <f>IF(MIN(K26,K27)=0,MAX(K26,K27),MIN(K26,K27))</f>
        <v>0</v>
      </c>
      <c r="M26" s="129">
        <f ca="1">IF(ISBLANK($A26),"",RANK(L26,OFFSET(L$10,0,0,COUNTA($A$10:$A$210)*2,1),1))</f>
      </c>
      <c r="N26" s="125"/>
      <c r="O26" s="123">
        <f>IF(ISBLANK(N26),0,200-10*(N26-1))</f>
        <v>0</v>
      </c>
    </row>
    <row r="27" spans="1:15" ht="38.25" customHeight="1">
      <c r="A27" s="126"/>
      <c r="B27" s="127"/>
      <c r="C27" s="127"/>
      <c r="D27" s="127"/>
      <c r="E27" s="38"/>
      <c r="F27" s="38"/>
      <c r="G27" s="34">
        <f t="shared" si="3"/>
        <v>0</v>
      </c>
      <c r="H27" s="37"/>
      <c r="I27" s="37"/>
      <c r="J27" s="35">
        <f t="shared" si="4"/>
        <v>0</v>
      </c>
      <c r="K27" s="34">
        <f t="shared" si="5"/>
        <v>0</v>
      </c>
      <c r="L27" s="128"/>
      <c r="M27" s="129"/>
      <c r="N27" s="125"/>
      <c r="O27" s="123"/>
    </row>
    <row r="28" spans="1:15" ht="38.25" customHeight="1">
      <c r="A28" s="126"/>
      <c r="B28" s="127">
        <f>IF(ISBLANK($A28),"",VLOOKUP($A28,Список,2,0))</f>
      </c>
      <c r="C28" s="127">
        <f>IF(ISBLANK($A28),"",VLOOKUP($A28,Список,3,0))</f>
      </c>
      <c r="D28" s="127">
        <f>IF(ISBLANK($A28),"",VLOOKUP($A28,Список,6,0))</f>
      </c>
      <c r="E28" s="38"/>
      <c r="F28" s="38"/>
      <c r="G28" s="34">
        <f t="shared" si="3"/>
        <v>0</v>
      </c>
      <c r="H28" s="37"/>
      <c r="I28" s="37"/>
      <c r="J28" s="35">
        <f t="shared" si="4"/>
        <v>0</v>
      </c>
      <c r="K28" s="34">
        <f t="shared" si="5"/>
        <v>0</v>
      </c>
      <c r="L28" s="128">
        <f>IF(MIN(K28,K29)=0,MAX(K28,K29),MIN(K28,K29))</f>
        <v>0</v>
      </c>
      <c r="M28" s="129">
        <f ca="1">IF(ISBLANK($A28),"",RANK(L28,OFFSET(L$10,0,0,COUNTA($A$10:$A$210)*2,1),1))</f>
      </c>
      <c r="N28" s="125"/>
      <c r="O28" s="123">
        <f>IF(ISBLANK(N28),0,200-10*(N28-1))</f>
        <v>0</v>
      </c>
    </row>
    <row r="29" spans="1:15" ht="38.25" customHeight="1">
      <c r="A29" s="126"/>
      <c r="B29" s="127"/>
      <c r="C29" s="127"/>
      <c r="D29" s="127"/>
      <c r="E29" s="38"/>
      <c r="F29" s="38"/>
      <c r="G29" s="34">
        <f t="shared" si="3"/>
        <v>0</v>
      </c>
      <c r="H29" s="37"/>
      <c r="I29" s="37"/>
      <c r="J29" s="35">
        <f t="shared" si="4"/>
        <v>0</v>
      </c>
      <c r="K29" s="34">
        <f t="shared" si="5"/>
        <v>0</v>
      </c>
      <c r="L29" s="128"/>
      <c r="M29" s="129"/>
      <c r="N29" s="125"/>
      <c r="O29" s="123"/>
    </row>
    <row r="30" spans="1:15" ht="38.25" customHeight="1">
      <c r="A30" s="126"/>
      <c r="B30" s="127">
        <f>IF(ISBLANK($A30),"",VLOOKUP($A30,Список,2,0))</f>
      </c>
      <c r="C30" s="127">
        <f>IF(ISBLANK($A30),"",VLOOKUP($A30,Список,3,0))</f>
      </c>
      <c r="D30" s="127">
        <f>IF(ISBLANK($A30),"",VLOOKUP($A30,Список,6,0))</f>
      </c>
      <c r="E30" s="38"/>
      <c r="F30" s="38"/>
      <c r="G30" s="34">
        <f t="shared" si="3"/>
        <v>0</v>
      </c>
      <c r="H30" s="37"/>
      <c r="I30" s="37"/>
      <c r="J30" s="35">
        <f t="shared" si="4"/>
        <v>0</v>
      </c>
      <c r="K30" s="34">
        <f t="shared" si="5"/>
        <v>0</v>
      </c>
      <c r="L30" s="128">
        <f>IF(MIN(K30,K31)=0,MAX(K30,K31),MIN(K30,K31))</f>
        <v>0</v>
      </c>
      <c r="M30" s="129">
        <f ca="1">IF(ISBLANK($A30),"",RANK(L30,OFFSET(L$10,0,0,COUNTA($A$10:$A$210)*2,1),1))</f>
      </c>
      <c r="N30" s="125"/>
      <c r="O30" s="123">
        <f>IF(ISBLANK(N30),0,200-10*(N30-1))</f>
        <v>0</v>
      </c>
    </row>
    <row r="31" spans="1:15" ht="38.25" customHeight="1">
      <c r="A31" s="126"/>
      <c r="B31" s="127"/>
      <c r="C31" s="127"/>
      <c r="D31" s="127"/>
      <c r="E31" s="38"/>
      <c r="F31" s="38"/>
      <c r="G31" s="34">
        <f t="shared" si="3"/>
        <v>0</v>
      </c>
      <c r="H31" s="37"/>
      <c r="I31" s="37"/>
      <c r="J31" s="35">
        <f t="shared" si="4"/>
        <v>0</v>
      </c>
      <c r="K31" s="34">
        <f t="shared" si="5"/>
        <v>0</v>
      </c>
      <c r="L31" s="128"/>
      <c r="M31" s="129"/>
      <c r="N31" s="125"/>
      <c r="O31" s="123"/>
    </row>
    <row r="32" spans="1:15" ht="38.25" customHeight="1">
      <c r="A32" s="126"/>
      <c r="B32" s="127">
        <f>IF(ISBLANK($A32),"",VLOOKUP($A32,Список,2,0))</f>
      </c>
      <c r="C32" s="127">
        <f>IF(ISBLANK($A32),"",VLOOKUP($A32,Список,3,0))</f>
      </c>
      <c r="D32" s="127">
        <f>IF(ISBLANK($A32),"",VLOOKUP($A32,Список,6,0))</f>
      </c>
      <c r="E32" s="38"/>
      <c r="F32" s="38"/>
      <c r="G32" s="34">
        <f t="shared" si="3"/>
        <v>0</v>
      </c>
      <c r="H32" s="37"/>
      <c r="I32" s="37"/>
      <c r="J32" s="35">
        <f t="shared" si="4"/>
        <v>0</v>
      </c>
      <c r="K32" s="34">
        <f t="shared" si="5"/>
        <v>0</v>
      </c>
      <c r="L32" s="128">
        <f>IF(MIN(K32,K33)=0,MAX(K32,K33),MIN(K32,K33))</f>
        <v>0</v>
      </c>
      <c r="M32" s="129">
        <f ca="1">IF(ISBLANK($A32),"",RANK(L32,OFFSET(L$10,0,0,COUNTA($A$10:$A$210)*2,1),1))</f>
      </c>
      <c r="N32" s="125"/>
      <c r="O32" s="123">
        <f>IF(ISBLANK(N32),0,200-10*(N32-1))</f>
        <v>0</v>
      </c>
    </row>
    <row r="33" spans="1:15" ht="38.25" customHeight="1">
      <c r="A33" s="126"/>
      <c r="B33" s="127"/>
      <c r="C33" s="127"/>
      <c r="D33" s="127"/>
      <c r="E33" s="38"/>
      <c r="F33" s="38"/>
      <c r="G33" s="34">
        <f t="shared" si="3"/>
        <v>0</v>
      </c>
      <c r="H33" s="37"/>
      <c r="I33" s="37"/>
      <c r="J33" s="35">
        <f t="shared" si="4"/>
        <v>0</v>
      </c>
      <c r="K33" s="34">
        <f t="shared" si="5"/>
        <v>0</v>
      </c>
      <c r="L33" s="128"/>
      <c r="M33" s="129"/>
      <c r="N33" s="125"/>
      <c r="O33" s="123"/>
    </row>
    <row r="34" spans="1:15" ht="38.25" customHeight="1">
      <c r="A34" s="126"/>
      <c r="B34" s="127">
        <f>IF(ISBLANK($A34),"",VLOOKUP($A34,Список,2,0))</f>
      </c>
      <c r="C34" s="127">
        <f>IF(ISBLANK($A34),"",VLOOKUP($A34,Список,3,0))</f>
      </c>
      <c r="D34" s="127">
        <f>IF(ISBLANK($A34),"",VLOOKUP($A34,Список,6,0))</f>
      </c>
      <c r="E34" s="38"/>
      <c r="F34" s="38"/>
      <c r="G34" s="34">
        <f t="shared" si="0"/>
        <v>0</v>
      </c>
      <c r="H34" s="37"/>
      <c r="I34" s="37"/>
      <c r="J34" s="35">
        <f t="shared" si="1"/>
        <v>0</v>
      </c>
      <c r="K34" s="34">
        <f t="shared" si="2"/>
        <v>0</v>
      </c>
      <c r="L34" s="128">
        <f>IF(MIN(K34,K35)=0,MAX(K34,K35),MIN(K34,K35))</f>
        <v>0</v>
      </c>
      <c r="M34" s="129">
        <f ca="1">IF(ISBLANK($A34),"",RANK(L34,OFFSET(L$10,0,0,COUNTA($A$10:$A$210)*2,1),1))</f>
      </c>
      <c r="N34" s="125"/>
      <c r="O34" s="123">
        <f>IF(ISBLANK(N34),0,200-10*(N34-1))</f>
        <v>0</v>
      </c>
    </row>
    <row r="35" spans="1:15" ht="38.25" customHeight="1">
      <c r="A35" s="126"/>
      <c r="B35" s="127"/>
      <c r="C35" s="127"/>
      <c r="D35" s="127"/>
      <c r="E35" s="38"/>
      <c r="F35" s="38"/>
      <c r="G35" s="34">
        <f t="shared" si="0"/>
        <v>0</v>
      </c>
      <c r="H35" s="37"/>
      <c r="I35" s="37"/>
      <c r="J35" s="35">
        <f t="shared" si="1"/>
        <v>0</v>
      </c>
      <c r="K35" s="34">
        <f t="shared" si="2"/>
        <v>0</v>
      </c>
      <c r="L35" s="128"/>
      <c r="M35" s="129"/>
      <c r="N35" s="125"/>
      <c r="O35" s="123"/>
    </row>
    <row r="36" spans="1:15" ht="38.25" customHeight="1">
      <c r="A36" s="126"/>
      <c r="B36" s="127">
        <f>IF(ISBLANK($A36),"",VLOOKUP($A36,Список,2,0))</f>
      </c>
      <c r="C36" s="127">
        <f>IF(ISBLANK($A36),"",VLOOKUP($A36,Список,3,0))</f>
      </c>
      <c r="D36" s="127">
        <f>IF(ISBLANK($A36),"",VLOOKUP($A36,Список,6,0))</f>
      </c>
      <c r="E36" s="38"/>
      <c r="F36" s="38"/>
      <c r="G36" s="34">
        <f t="shared" si="0"/>
        <v>0</v>
      </c>
      <c r="H36" s="37"/>
      <c r="I36" s="37"/>
      <c r="J36" s="35">
        <f t="shared" si="1"/>
        <v>0</v>
      </c>
      <c r="K36" s="34">
        <f t="shared" si="2"/>
        <v>0</v>
      </c>
      <c r="L36" s="128">
        <f>IF(MIN(K36,K37)=0,MAX(K36,K37),MIN(K36,K37))</f>
        <v>0</v>
      </c>
      <c r="M36" s="129">
        <f ca="1">IF(ISBLANK($A36),"",RANK(L36,OFFSET(L$10,0,0,COUNTA($A$10:$A$210)*2,1),1))</f>
      </c>
      <c r="N36" s="125"/>
      <c r="O36" s="123">
        <f>IF(ISBLANK(N36),0,200-10*(N36-1))</f>
        <v>0</v>
      </c>
    </row>
    <row r="37" spans="1:15" ht="38.25" customHeight="1">
      <c r="A37" s="126"/>
      <c r="B37" s="127"/>
      <c r="C37" s="127"/>
      <c r="D37" s="127"/>
      <c r="E37" s="38"/>
      <c r="F37" s="38"/>
      <c r="G37" s="34">
        <f t="shared" si="0"/>
        <v>0</v>
      </c>
      <c r="H37" s="37"/>
      <c r="I37" s="37"/>
      <c r="J37" s="35">
        <f t="shared" si="1"/>
        <v>0</v>
      </c>
      <c r="K37" s="34">
        <f t="shared" si="2"/>
        <v>0</v>
      </c>
      <c r="L37" s="128"/>
      <c r="M37" s="129"/>
      <c r="N37" s="125"/>
      <c r="O37" s="123"/>
    </row>
    <row r="38" spans="1:15" ht="38.25" customHeight="1">
      <c r="A38" s="126"/>
      <c r="B38" s="127">
        <f>IF(ISBLANK($A38),"",VLOOKUP($A38,Список,2,0))</f>
      </c>
      <c r="C38" s="127">
        <f>IF(ISBLANK($A38),"",VLOOKUP($A38,Список,3,0))</f>
      </c>
      <c r="D38" s="127">
        <f>IF(ISBLANK($A38),"",VLOOKUP($A38,Список,6,0))</f>
      </c>
      <c r="E38" s="38"/>
      <c r="F38" s="38"/>
      <c r="G38" s="34">
        <f t="shared" si="0"/>
        <v>0</v>
      </c>
      <c r="H38" s="37"/>
      <c r="I38" s="37"/>
      <c r="J38" s="35">
        <f t="shared" si="1"/>
        <v>0</v>
      </c>
      <c r="K38" s="34">
        <f t="shared" si="2"/>
        <v>0</v>
      </c>
      <c r="L38" s="128">
        <f>IF(MIN(K38,K39)=0,MAX(K38,K39),MIN(K38,K39))</f>
        <v>0</v>
      </c>
      <c r="M38" s="129">
        <f ca="1">IF(ISBLANK($A38),"",RANK(L38,OFFSET(L$10,0,0,COUNTA($A$10:$A$210)*2,1),1))</f>
      </c>
      <c r="N38" s="125"/>
      <c r="O38" s="123">
        <f>IF(ISBLANK(N38),0,200-10*(N38-1))</f>
        <v>0</v>
      </c>
    </row>
    <row r="39" spans="1:15" ht="38.25" customHeight="1">
      <c r="A39" s="126"/>
      <c r="B39" s="127"/>
      <c r="C39" s="127"/>
      <c r="D39" s="127"/>
      <c r="E39" s="38"/>
      <c r="F39" s="38"/>
      <c r="G39" s="34">
        <f t="shared" si="0"/>
        <v>0</v>
      </c>
      <c r="H39" s="37"/>
      <c r="I39" s="37"/>
      <c r="J39" s="35">
        <f t="shared" si="1"/>
        <v>0</v>
      </c>
      <c r="K39" s="34">
        <f t="shared" si="2"/>
        <v>0</v>
      </c>
      <c r="L39" s="128"/>
      <c r="M39" s="129"/>
      <c r="N39" s="125"/>
      <c r="O39" s="123"/>
    </row>
    <row r="40" spans="1:15" ht="38.25" customHeight="1">
      <c r="A40" s="126"/>
      <c r="B40" s="127">
        <f>IF(ISBLANK($A40),"",VLOOKUP($A40,Список,2,0))</f>
      </c>
      <c r="C40" s="127">
        <f>IF(ISBLANK($A40),"",VLOOKUP($A40,Список,3,0))</f>
      </c>
      <c r="D40" s="127">
        <f>IF(ISBLANK($A40),"",VLOOKUP($A40,Список,6,0))</f>
      </c>
      <c r="E40" s="38"/>
      <c r="F40" s="38"/>
      <c r="G40" s="34">
        <f t="shared" si="0"/>
        <v>0</v>
      </c>
      <c r="H40" s="37"/>
      <c r="I40" s="37"/>
      <c r="J40" s="35">
        <f t="shared" si="1"/>
        <v>0</v>
      </c>
      <c r="K40" s="34">
        <f t="shared" si="2"/>
        <v>0</v>
      </c>
      <c r="L40" s="128">
        <f>IF(MIN(K40,K41)=0,MAX(K40,K41),MIN(K40,K41))</f>
        <v>0</v>
      </c>
      <c r="M40" s="129">
        <f ca="1">IF(ISBLANK($A40),"",RANK(L40,OFFSET(L$10,0,0,COUNTA($A$10:$A$210)*2,1),1))</f>
      </c>
      <c r="N40" s="125"/>
      <c r="O40" s="123">
        <f>IF(ISBLANK(N40),0,200-10*(N40-1))</f>
        <v>0</v>
      </c>
    </row>
    <row r="41" spans="1:15" ht="38.25" customHeight="1">
      <c r="A41" s="126"/>
      <c r="B41" s="127"/>
      <c r="C41" s="127"/>
      <c r="D41" s="127"/>
      <c r="E41" s="38"/>
      <c r="F41" s="38"/>
      <c r="G41" s="34">
        <f t="shared" si="0"/>
        <v>0</v>
      </c>
      <c r="H41" s="37"/>
      <c r="I41" s="37"/>
      <c r="J41" s="35">
        <f t="shared" si="1"/>
        <v>0</v>
      </c>
      <c r="K41" s="34">
        <f t="shared" si="2"/>
        <v>0</v>
      </c>
      <c r="L41" s="128"/>
      <c r="M41" s="129"/>
      <c r="N41" s="125"/>
      <c r="O41" s="123"/>
    </row>
    <row r="42" spans="1:15" ht="38.25" customHeight="1">
      <c r="A42" s="126"/>
      <c r="B42" s="127">
        <f>IF(ISBLANK($A42),"",VLOOKUP($A42,Список,2,0))</f>
      </c>
      <c r="C42" s="127">
        <f>IF(ISBLANK($A42),"",VLOOKUP($A42,Список,3,0))</f>
      </c>
      <c r="D42" s="127">
        <f>IF(ISBLANK($A42),"",VLOOKUP($A42,Список,6,0))</f>
      </c>
      <c r="E42" s="38"/>
      <c r="F42" s="38"/>
      <c r="G42" s="34">
        <f t="shared" si="0"/>
        <v>0</v>
      </c>
      <c r="H42" s="37"/>
      <c r="I42" s="37"/>
      <c r="J42" s="35">
        <f t="shared" si="1"/>
        <v>0</v>
      </c>
      <c r="K42" s="34">
        <f t="shared" si="2"/>
        <v>0</v>
      </c>
      <c r="L42" s="128">
        <f>IF(MIN(K42,K43)=0,MAX(K42,K43),MIN(K42,K43))</f>
        <v>0</v>
      </c>
      <c r="M42" s="129">
        <f ca="1">IF(ISBLANK($A42),"",RANK(L42,OFFSET(L$10,0,0,COUNTA($A$10:$A$210)*2,1),1))</f>
      </c>
      <c r="N42" s="125"/>
      <c r="O42" s="123">
        <f>IF(ISBLANK(N42),0,200-10*(N42-1))</f>
        <v>0</v>
      </c>
    </row>
    <row r="43" spans="1:15" ht="38.25" customHeight="1">
      <c r="A43" s="126"/>
      <c r="B43" s="127"/>
      <c r="C43" s="127"/>
      <c r="D43" s="127"/>
      <c r="E43" s="38"/>
      <c r="F43" s="38"/>
      <c r="G43" s="34">
        <f t="shared" si="0"/>
        <v>0</v>
      </c>
      <c r="H43" s="37"/>
      <c r="I43" s="37"/>
      <c r="J43" s="35">
        <f t="shared" si="1"/>
        <v>0</v>
      </c>
      <c r="K43" s="34">
        <f t="shared" si="2"/>
        <v>0</v>
      </c>
      <c r="L43" s="128"/>
      <c r="M43" s="129"/>
      <c r="N43" s="125"/>
      <c r="O43" s="123"/>
    </row>
    <row r="44" spans="1:15" ht="38.25" customHeight="1">
      <c r="A44" s="126"/>
      <c r="B44" s="127">
        <f>IF(ISBLANK($A44),"",VLOOKUP($A44,Список,2,0))</f>
      </c>
      <c r="C44" s="127">
        <f>IF(ISBLANK($A44),"",VLOOKUP($A44,Список,3,0))</f>
      </c>
      <c r="D44" s="127">
        <f>IF(ISBLANK($A44),"",VLOOKUP($A44,Список,6,0))</f>
      </c>
      <c r="E44" s="38"/>
      <c r="F44" s="38"/>
      <c r="G44" s="34">
        <f t="shared" si="0"/>
        <v>0</v>
      </c>
      <c r="H44" s="37"/>
      <c r="I44" s="37"/>
      <c r="J44" s="35">
        <f t="shared" si="1"/>
        <v>0</v>
      </c>
      <c r="K44" s="34">
        <f t="shared" si="2"/>
        <v>0</v>
      </c>
      <c r="L44" s="128">
        <f>IF(MIN(K44,K45)=0,MAX(K44,K45),MIN(K44,K45))</f>
        <v>0</v>
      </c>
      <c r="M44" s="129">
        <f ca="1">IF(ISBLANK($A44),"",RANK(L44,OFFSET(L$10,0,0,COUNTA($A$10:$A$210)*2,1),1))</f>
      </c>
      <c r="N44" s="125"/>
      <c r="O44" s="123">
        <f>IF(ISBLANK(N44),0,200-10*(N44-1))</f>
        <v>0</v>
      </c>
    </row>
    <row r="45" spans="1:15" ht="38.25" customHeight="1">
      <c r="A45" s="126"/>
      <c r="B45" s="127"/>
      <c r="C45" s="127"/>
      <c r="D45" s="127"/>
      <c r="E45" s="38"/>
      <c r="F45" s="38"/>
      <c r="G45" s="34">
        <f t="shared" si="0"/>
        <v>0</v>
      </c>
      <c r="H45" s="37"/>
      <c r="I45" s="37"/>
      <c r="J45" s="35">
        <f t="shared" si="1"/>
        <v>0</v>
      </c>
      <c r="K45" s="34">
        <f t="shared" si="2"/>
        <v>0</v>
      </c>
      <c r="L45" s="128"/>
      <c r="M45" s="129"/>
      <c r="N45" s="125"/>
      <c r="O45" s="123"/>
    </row>
    <row r="46" spans="1:15" ht="38.25" customHeight="1">
      <c r="A46" s="126"/>
      <c r="B46" s="127">
        <f>IF(ISBLANK($A46),"",VLOOKUP($A46,Список,2,0))</f>
      </c>
      <c r="C46" s="127">
        <f>IF(ISBLANK($A46),"",VLOOKUP($A46,Список,3,0))</f>
      </c>
      <c r="D46" s="127">
        <f>IF(ISBLANK($A46),"",VLOOKUP($A46,Список,6,0))</f>
      </c>
      <c r="E46" s="38"/>
      <c r="F46" s="38"/>
      <c r="G46" s="34">
        <f t="shared" si="0"/>
        <v>0</v>
      </c>
      <c r="H46" s="37"/>
      <c r="I46" s="37"/>
      <c r="J46" s="35">
        <f t="shared" si="1"/>
        <v>0</v>
      </c>
      <c r="K46" s="34">
        <f t="shared" si="2"/>
        <v>0</v>
      </c>
      <c r="L46" s="128">
        <f>IF(MIN(K46,K47)=0,MAX(K46,K47),MIN(K46,K47))</f>
        <v>0</v>
      </c>
      <c r="M46" s="129">
        <f ca="1">IF(ISBLANK($A46),"",RANK(L46,OFFSET(L$10,0,0,COUNTA($A$10:$A$210)*2,1),1))</f>
      </c>
      <c r="N46" s="125"/>
      <c r="O46" s="123">
        <f>IF(ISBLANK(N46),0,200-10*(N46-1))</f>
        <v>0</v>
      </c>
    </row>
    <row r="47" spans="1:15" ht="38.25" customHeight="1">
      <c r="A47" s="126"/>
      <c r="B47" s="127"/>
      <c r="C47" s="127"/>
      <c r="D47" s="127"/>
      <c r="E47" s="38"/>
      <c r="F47" s="38"/>
      <c r="G47" s="34">
        <f t="shared" si="0"/>
        <v>0</v>
      </c>
      <c r="H47" s="37"/>
      <c r="I47" s="37"/>
      <c r="J47" s="35">
        <f t="shared" si="1"/>
        <v>0</v>
      </c>
      <c r="K47" s="34">
        <f t="shared" si="2"/>
        <v>0</v>
      </c>
      <c r="L47" s="128"/>
      <c r="M47" s="129"/>
      <c r="N47" s="125"/>
      <c r="O47" s="123"/>
    </row>
    <row r="48" spans="1:15" ht="38.25" customHeight="1">
      <c r="A48" s="126"/>
      <c r="B48" s="127">
        <f>IF(ISBLANK($A48),"",VLOOKUP($A48,Список,2,0))</f>
      </c>
      <c r="C48" s="127">
        <f>IF(ISBLANK($A48),"",VLOOKUP($A48,Список,3,0))</f>
      </c>
      <c r="D48" s="127">
        <f>IF(ISBLANK($A48),"",VLOOKUP($A48,Список,6,0))</f>
      </c>
      <c r="E48" s="38"/>
      <c r="F48" s="38"/>
      <c r="G48" s="34">
        <f t="shared" si="0"/>
        <v>0</v>
      </c>
      <c r="H48" s="37"/>
      <c r="I48" s="37"/>
      <c r="J48" s="35">
        <f t="shared" si="1"/>
        <v>0</v>
      </c>
      <c r="K48" s="34">
        <f t="shared" si="2"/>
        <v>0</v>
      </c>
      <c r="L48" s="128">
        <f>IF(MIN(K48,K49)=0,MAX(K48,K49),MIN(K48,K49))</f>
        <v>0</v>
      </c>
      <c r="M48" s="129">
        <f ca="1">IF(ISBLANK($A48),"",RANK(L48,OFFSET(L$10,0,0,COUNTA($A$10:$A$210)*2,1),1))</f>
      </c>
      <c r="N48" s="125"/>
      <c r="O48" s="123">
        <f>IF(ISBLANK(N48),0,200-10*(N48-1))</f>
        <v>0</v>
      </c>
    </row>
    <row r="49" spans="1:15" ht="38.25" customHeight="1">
      <c r="A49" s="126"/>
      <c r="B49" s="127"/>
      <c r="C49" s="127"/>
      <c r="D49" s="127"/>
      <c r="E49" s="38"/>
      <c r="F49" s="38"/>
      <c r="G49" s="34">
        <f t="shared" si="0"/>
        <v>0</v>
      </c>
      <c r="H49" s="37"/>
      <c r="I49" s="37"/>
      <c r="J49" s="35">
        <f t="shared" si="1"/>
        <v>0</v>
      </c>
      <c r="K49" s="34">
        <f t="shared" si="2"/>
        <v>0</v>
      </c>
      <c r="L49" s="128"/>
      <c r="M49" s="129"/>
      <c r="N49" s="125"/>
      <c r="O49" s="123"/>
    </row>
    <row r="50" spans="1:15" ht="38.25" customHeight="1">
      <c r="A50" s="126"/>
      <c r="B50" s="127">
        <f>IF(ISBLANK($A50),"",VLOOKUP($A50,Список,2,0))</f>
      </c>
      <c r="C50" s="127">
        <f>IF(ISBLANK($A50),"",VLOOKUP($A50,Список,3,0))</f>
      </c>
      <c r="D50" s="127">
        <f>IF(ISBLANK($A50),"",VLOOKUP($A50,Список,6,0))</f>
      </c>
      <c r="E50" s="38"/>
      <c r="F50" s="38"/>
      <c r="G50" s="34">
        <f t="shared" si="0"/>
        <v>0</v>
      </c>
      <c r="H50" s="37"/>
      <c r="I50" s="37"/>
      <c r="J50" s="35">
        <f t="shared" si="1"/>
        <v>0</v>
      </c>
      <c r="K50" s="34">
        <f t="shared" si="2"/>
        <v>0</v>
      </c>
      <c r="L50" s="128">
        <f>IF(MIN(K50,K51)=0,MAX(K50,K51),MIN(K50,K51))</f>
        <v>0</v>
      </c>
      <c r="M50" s="129">
        <f ca="1">IF(ISBLANK($A50),"",RANK(L50,OFFSET(L$10,0,0,COUNTA($A$10:$A$210)*2,1),1))</f>
      </c>
      <c r="N50" s="125"/>
      <c r="O50" s="123">
        <f>IF(ISBLANK(N50),0,200-10*(N50-1))</f>
        <v>0</v>
      </c>
    </row>
    <row r="51" spans="1:15" ht="38.25" customHeight="1">
      <c r="A51" s="126"/>
      <c r="B51" s="127"/>
      <c r="C51" s="127"/>
      <c r="D51" s="127"/>
      <c r="E51" s="38"/>
      <c r="F51" s="38"/>
      <c r="G51" s="34">
        <f t="shared" si="0"/>
        <v>0</v>
      </c>
      <c r="H51" s="37"/>
      <c r="I51" s="37"/>
      <c r="J51" s="35">
        <f t="shared" si="1"/>
        <v>0</v>
      </c>
      <c r="K51" s="34">
        <f t="shared" si="2"/>
        <v>0</v>
      </c>
      <c r="L51" s="128"/>
      <c r="M51" s="129"/>
      <c r="N51" s="125"/>
      <c r="O51" s="123"/>
    </row>
    <row r="52" spans="1:15" ht="38.25" customHeight="1">
      <c r="A52" s="126"/>
      <c r="B52" s="127">
        <f>IF(ISBLANK($A52),"",VLOOKUP($A52,Список,2,0))</f>
      </c>
      <c r="C52" s="127">
        <f>IF(ISBLANK($A52),"",VLOOKUP($A52,Список,3,0))</f>
      </c>
      <c r="D52" s="127">
        <f>IF(ISBLANK($A52),"",VLOOKUP($A52,Список,6,0))</f>
      </c>
      <c r="E52" s="38"/>
      <c r="F52" s="38"/>
      <c r="G52" s="34">
        <f t="shared" si="0"/>
        <v>0</v>
      </c>
      <c r="H52" s="37"/>
      <c r="I52" s="37"/>
      <c r="J52" s="35">
        <f t="shared" si="1"/>
        <v>0</v>
      </c>
      <c r="K52" s="34">
        <f t="shared" si="2"/>
        <v>0</v>
      </c>
      <c r="L52" s="128">
        <f>IF(MIN(K52,K53)=0,MAX(K52,K53),MIN(K52,K53))</f>
        <v>0</v>
      </c>
      <c r="M52" s="129">
        <f ca="1">IF(ISBLANK($A52),"",RANK(L52,OFFSET(L$10,0,0,COUNTA($A$10:$A$210)*2,1),1))</f>
      </c>
      <c r="N52" s="125"/>
      <c r="O52" s="123">
        <f>IF(ISBLANK(N52),0,200-10*(N52-1))</f>
        <v>0</v>
      </c>
    </row>
    <row r="53" spans="1:15" ht="38.25" customHeight="1">
      <c r="A53" s="126"/>
      <c r="B53" s="127"/>
      <c r="C53" s="127"/>
      <c r="D53" s="127"/>
      <c r="E53" s="38"/>
      <c r="F53" s="38"/>
      <c r="G53" s="34">
        <f t="shared" si="0"/>
        <v>0</v>
      </c>
      <c r="H53" s="37"/>
      <c r="I53" s="37"/>
      <c r="J53" s="35">
        <f t="shared" si="1"/>
        <v>0</v>
      </c>
      <c r="K53" s="34">
        <f t="shared" si="2"/>
        <v>0</v>
      </c>
      <c r="L53" s="128"/>
      <c r="M53" s="129"/>
      <c r="N53" s="125"/>
      <c r="O53" s="123"/>
    </row>
    <row r="54" spans="1:15" ht="38.25" customHeight="1">
      <c r="A54" s="126"/>
      <c r="B54" s="127">
        <f>IF(ISBLANK($A54),"",VLOOKUP($A54,Список,2,0))</f>
      </c>
      <c r="C54" s="127">
        <f>IF(ISBLANK($A54),"",VLOOKUP($A54,Список,3,0))</f>
      </c>
      <c r="D54" s="127">
        <f>IF(ISBLANK($A54),"",VLOOKUP($A54,Список,6,0))</f>
      </c>
      <c r="E54" s="38"/>
      <c r="F54" s="38"/>
      <c r="G54" s="34">
        <f t="shared" si="0"/>
        <v>0</v>
      </c>
      <c r="H54" s="37"/>
      <c r="I54" s="37"/>
      <c r="J54" s="35">
        <f t="shared" si="1"/>
        <v>0</v>
      </c>
      <c r="K54" s="34">
        <f t="shared" si="2"/>
        <v>0</v>
      </c>
      <c r="L54" s="128">
        <f>IF(MIN(K54,K55)=0,MAX(K54,K55),MIN(K54,K55))</f>
        <v>0</v>
      </c>
      <c r="M54" s="129">
        <f ca="1">IF(ISBLANK($A54),"",RANK(L54,OFFSET(L$10,0,0,COUNTA($A$10:$A$210)*2,1),1))</f>
      </c>
      <c r="N54" s="125"/>
      <c r="O54" s="123">
        <f>IF(ISBLANK(N54),0,200-10*(N54-1))</f>
        <v>0</v>
      </c>
    </row>
    <row r="55" spans="1:15" ht="38.25" customHeight="1">
      <c r="A55" s="126"/>
      <c r="B55" s="127"/>
      <c r="C55" s="127"/>
      <c r="D55" s="127"/>
      <c r="E55" s="38"/>
      <c r="F55" s="38"/>
      <c r="G55" s="34">
        <f t="shared" si="0"/>
        <v>0</v>
      </c>
      <c r="H55" s="37"/>
      <c r="I55" s="37"/>
      <c r="J55" s="35">
        <f t="shared" si="1"/>
        <v>0</v>
      </c>
      <c r="K55" s="34">
        <f t="shared" si="2"/>
        <v>0</v>
      </c>
      <c r="L55" s="128"/>
      <c r="M55" s="129"/>
      <c r="N55" s="125"/>
      <c r="O55" s="123"/>
    </row>
    <row r="59" spans="2:3" ht="12.75">
      <c r="B59" s="53" t="s">
        <v>33</v>
      </c>
      <c r="C59" s="23"/>
    </row>
    <row r="60" spans="2:3" ht="12.75">
      <c r="B60" s="54" t="str">
        <f>Сводный!$B$38</f>
        <v>Табакаев В.А.</v>
      </c>
      <c r="C60" s="52"/>
    </row>
  </sheetData>
  <sheetProtection/>
  <mergeCells count="185">
    <mergeCell ref="O54:O55"/>
    <mergeCell ref="O46:O47"/>
    <mergeCell ref="O48:O49"/>
    <mergeCell ref="O50:O51"/>
    <mergeCell ref="O52:O53"/>
    <mergeCell ref="O38:O39"/>
    <mergeCell ref="O40:O41"/>
    <mergeCell ref="O42:O43"/>
    <mergeCell ref="O44:O45"/>
    <mergeCell ref="O10:O11"/>
    <mergeCell ref="O34:O35"/>
    <mergeCell ref="O36:O37"/>
    <mergeCell ref="M34:M35"/>
    <mergeCell ref="M10:M11"/>
    <mergeCell ref="L10:L11"/>
    <mergeCell ref="L34:L35"/>
    <mergeCell ref="L36:L37"/>
    <mergeCell ref="M36:M37"/>
    <mergeCell ref="O12:O13"/>
    <mergeCell ref="J3:K3"/>
    <mergeCell ref="L48:L49"/>
    <mergeCell ref="M48:M49"/>
    <mergeCell ref="L44:L45"/>
    <mergeCell ref="L46:L47"/>
    <mergeCell ref="M46:M47"/>
    <mergeCell ref="L38:L39"/>
    <mergeCell ref="M38:M39"/>
    <mergeCell ref="L40:L41"/>
    <mergeCell ref="M40:M41"/>
    <mergeCell ref="D54:D55"/>
    <mergeCell ref="D50:D51"/>
    <mergeCell ref="D48:D49"/>
    <mergeCell ref="N52:N53"/>
    <mergeCell ref="D52:D53"/>
    <mergeCell ref="L52:L53"/>
    <mergeCell ref="M52:M53"/>
    <mergeCell ref="M50:M51"/>
    <mergeCell ref="D10:D11"/>
    <mergeCell ref="D34:D35"/>
    <mergeCell ref="D36:D37"/>
    <mergeCell ref="D38:D39"/>
    <mergeCell ref="N40:N41"/>
    <mergeCell ref="N42:N43"/>
    <mergeCell ref="N18:N19"/>
    <mergeCell ref="N22:N23"/>
    <mergeCell ref="N26:N27"/>
    <mergeCell ref="N30:N31"/>
    <mergeCell ref="N44:N45"/>
    <mergeCell ref="L42:L43"/>
    <mergeCell ref="M44:M45"/>
    <mergeCell ref="N10:N11"/>
    <mergeCell ref="N34:N35"/>
    <mergeCell ref="N36:N37"/>
    <mergeCell ref="N38:N39"/>
    <mergeCell ref="M42:M43"/>
    <mergeCell ref="N12:N13"/>
    <mergeCell ref="N14:N15"/>
    <mergeCell ref="C10:C11"/>
    <mergeCell ref="C34:C35"/>
    <mergeCell ref="A10:A11"/>
    <mergeCell ref="B10:B11"/>
    <mergeCell ref="B34:B35"/>
    <mergeCell ref="A34:A35"/>
    <mergeCell ref="B14:B15"/>
    <mergeCell ref="C14:C15"/>
    <mergeCell ref="A18:A19"/>
    <mergeCell ref="B18:B19"/>
    <mergeCell ref="A42:A43"/>
    <mergeCell ref="C42:C43"/>
    <mergeCell ref="C38:C39"/>
    <mergeCell ref="C40:C41"/>
    <mergeCell ref="A36:A37"/>
    <mergeCell ref="A38:A39"/>
    <mergeCell ref="A40:A41"/>
    <mergeCell ref="C36:C37"/>
    <mergeCell ref="B42:B43"/>
    <mergeCell ref="D40:D41"/>
    <mergeCell ref="D42:D43"/>
    <mergeCell ref="D44:D45"/>
    <mergeCell ref="B50:B51"/>
    <mergeCell ref="B36:B37"/>
    <mergeCell ref="B38:B39"/>
    <mergeCell ref="B40:B41"/>
    <mergeCell ref="C48:C49"/>
    <mergeCell ref="N46:N47"/>
    <mergeCell ref="B54:B55"/>
    <mergeCell ref="D46:D47"/>
    <mergeCell ref="N54:N55"/>
    <mergeCell ref="N48:N49"/>
    <mergeCell ref="L50:L51"/>
    <mergeCell ref="B52:B53"/>
    <mergeCell ref="N50:N51"/>
    <mergeCell ref="L54:L55"/>
    <mergeCell ref="M54:M55"/>
    <mergeCell ref="C54:C55"/>
    <mergeCell ref="A44:A45"/>
    <mergeCell ref="A54:A55"/>
    <mergeCell ref="B44:B45"/>
    <mergeCell ref="B46:B47"/>
    <mergeCell ref="B48:B49"/>
    <mergeCell ref="A52:A53"/>
    <mergeCell ref="C44:C45"/>
    <mergeCell ref="C52:C53"/>
    <mergeCell ref="A48:A49"/>
    <mergeCell ref="A50:A51"/>
    <mergeCell ref="C50:C51"/>
    <mergeCell ref="A46:A47"/>
    <mergeCell ref="C46:C47"/>
    <mergeCell ref="D14:D15"/>
    <mergeCell ref="L14:L15"/>
    <mergeCell ref="A20:A21"/>
    <mergeCell ref="B20:B21"/>
    <mergeCell ref="C20:C21"/>
    <mergeCell ref="D20:D21"/>
    <mergeCell ref="M14:M15"/>
    <mergeCell ref="A12:A13"/>
    <mergeCell ref="B12:B13"/>
    <mergeCell ref="C12:C13"/>
    <mergeCell ref="D12:D13"/>
    <mergeCell ref="L12:L13"/>
    <mergeCell ref="M12:M13"/>
    <mergeCell ref="O14:O15"/>
    <mergeCell ref="A16:A17"/>
    <mergeCell ref="B16:B17"/>
    <mergeCell ref="C16:C17"/>
    <mergeCell ref="D16:D17"/>
    <mergeCell ref="L16:L17"/>
    <mergeCell ref="M16:M17"/>
    <mergeCell ref="N16:N17"/>
    <mergeCell ref="O16:O17"/>
    <mergeCell ref="A14:A15"/>
    <mergeCell ref="B22:B23"/>
    <mergeCell ref="L20:L21"/>
    <mergeCell ref="M20:M21"/>
    <mergeCell ref="O18:O19"/>
    <mergeCell ref="N20:N21"/>
    <mergeCell ref="O20:O21"/>
    <mergeCell ref="O22:O23"/>
    <mergeCell ref="M22:M23"/>
    <mergeCell ref="O24:O25"/>
    <mergeCell ref="C18:C19"/>
    <mergeCell ref="D18:D19"/>
    <mergeCell ref="L18:L19"/>
    <mergeCell ref="M18:M19"/>
    <mergeCell ref="C24:C25"/>
    <mergeCell ref="D24:D25"/>
    <mergeCell ref="L24:L25"/>
    <mergeCell ref="M24:M25"/>
    <mergeCell ref="N24:N25"/>
    <mergeCell ref="A22:A23"/>
    <mergeCell ref="A26:A27"/>
    <mergeCell ref="B26:B27"/>
    <mergeCell ref="C26:C27"/>
    <mergeCell ref="D26:D27"/>
    <mergeCell ref="L26:L27"/>
    <mergeCell ref="C22:C23"/>
    <mergeCell ref="D22:D23"/>
    <mergeCell ref="L22:L23"/>
    <mergeCell ref="B24:B25"/>
    <mergeCell ref="A24:A25"/>
    <mergeCell ref="A28:A29"/>
    <mergeCell ref="B28:B29"/>
    <mergeCell ref="C28:C29"/>
    <mergeCell ref="D28:D29"/>
    <mergeCell ref="L28:L29"/>
    <mergeCell ref="C30:C31"/>
    <mergeCell ref="D30:D31"/>
    <mergeCell ref="L30:L31"/>
    <mergeCell ref="M30:M31"/>
    <mergeCell ref="O26:O27"/>
    <mergeCell ref="N28:N29"/>
    <mergeCell ref="O28:O29"/>
    <mergeCell ref="O30:O31"/>
    <mergeCell ref="M26:M27"/>
    <mergeCell ref="M28:M29"/>
    <mergeCell ref="N32:N33"/>
    <mergeCell ref="O32:O33"/>
    <mergeCell ref="A30:A31"/>
    <mergeCell ref="A32:A33"/>
    <mergeCell ref="B32:B33"/>
    <mergeCell ref="C32:C33"/>
    <mergeCell ref="D32:D33"/>
    <mergeCell ref="L32:L33"/>
    <mergeCell ref="M32:M33"/>
    <mergeCell ref="B30:B31"/>
  </mergeCells>
  <printOptions/>
  <pageMargins left="0.75" right="0.75" top="1" bottom="1" header="0.5" footer="0.5"/>
  <pageSetup fitToHeight="1" fitToWidth="1" horizontalDpi="600" verticalDpi="600" orientation="landscape" paperSize="9" scale="66" r:id="rId2"/>
  <drawing r:id="rId1"/>
</worksheet>
</file>

<file path=xl/worksheets/sheet7.xml><?xml version="1.0" encoding="utf-8"?>
<worksheet xmlns="http://schemas.openxmlformats.org/spreadsheetml/2006/main" xmlns:r="http://schemas.openxmlformats.org/officeDocument/2006/relationships">
  <sheetPr codeName="Лист13">
    <pageSetUpPr fitToPage="1"/>
  </sheetPr>
  <dimension ref="A1:AC24"/>
  <sheetViews>
    <sheetView zoomScalePageLayoutView="0" workbookViewId="0" topLeftCell="A1">
      <pane xSplit="4" ySplit="9" topLeftCell="E10" activePane="bottomRight" state="frozen"/>
      <selection pane="topLeft" activeCell="D160" sqref="D160:D165"/>
      <selection pane="topRight" activeCell="D160" sqref="D160:D165"/>
      <selection pane="bottomLeft" activeCell="D160" sqref="D160:D165"/>
      <selection pane="bottomRight" activeCell="C12" sqref="C12:C13"/>
    </sheetView>
  </sheetViews>
  <sheetFormatPr defaultColWidth="9.140625" defaultRowHeight="12.75"/>
  <cols>
    <col min="1" max="1" width="8.140625" style="1" bestFit="1" customWidth="1"/>
    <col min="2" max="2" width="24.7109375" style="1" customWidth="1"/>
    <col min="3" max="3" width="35.00390625" style="1" customWidth="1"/>
    <col min="4" max="4" width="8.421875" style="1" hidden="1" customWidth="1"/>
    <col min="5" max="6" width="10.7109375" style="1" hidden="1" customWidth="1"/>
    <col min="7" max="7" width="9.7109375" style="1" customWidth="1"/>
    <col min="8" max="8" width="7.8515625" style="1" bestFit="1" customWidth="1"/>
    <col min="9" max="9" width="4.7109375" style="1" hidden="1" customWidth="1"/>
    <col min="10" max="18" width="4.7109375" style="1" customWidth="1"/>
    <col min="19" max="23" width="4.7109375" style="1" hidden="1" customWidth="1"/>
    <col min="24" max="24" width="8.57421875" style="1" bestFit="1" customWidth="1"/>
    <col min="25" max="26" width="9.7109375" style="1" bestFit="1" customWidth="1"/>
    <col min="27" max="27" width="6.421875" style="1" hidden="1" customWidth="1"/>
    <col min="28" max="28" width="6.7109375" style="1" customWidth="1"/>
    <col min="29" max="29" width="6.7109375" style="1" hidden="1" customWidth="1"/>
    <col min="30" max="16384" width="9.140625" style="1" customWidth="1"/>
  </cols>
  <sheetData>
    <row r="1" spans="1:23" ht="12.75">
      <c r="A1" s="7"/>
      <c r="B1" s="7"/>
      <c r="C1" s="48" t="str">
        <f>Сводный!$C$1</f>
        <v>Краевые лично-командные соревнования по рафтингу и гребному слалому «Лосиные игры 2018» посвящённые памяти Юрия Либрехта</v>
      </c>
      <c r="D1" s="7"/>
      <c r="I1" s="15"/>
      <c r="K1" s="15"/>
      <c r="M1" s="15"/>
      <c r="O1" s="15"/>
      <c r="Q1" s="15"/>
      <c r="S1" s="15"/>
      <c r="T1" s="15"/>
      <c r="U1" s="15"/>
      <c r="V1" s="15"/>
      <c r="W1" s="15"/>
    </row>
    <row r="2" spans="1:26" ht="12.75">
      <c r="A2" s="7"/>
      <c r="B2" s="7"/>
      <c r="C2" s="3" t="s">
        <v>135</v>
      </c>
      <c r="D2" s="7"/>
      <c r="F2" s="6"/>
      <c r="Y2" s="15"/>
      <c r="Z2" s="15"/>
    </row>
    <row r="3" spans="1:26" ht="12.75">
      <c r="A3" s="7"/>
      <c r="B3" s="7"/>
      <c r="C3" s="3" t="s">
        <v>36</v>
      </c>
      <c r="D3" s="7"/>
      <c r="F3" s="6"/>
      <c r="X3" s="120" t="s">
        <v>34</v>
      </c>
      <c r="Y3" s="120"/>
      <c r="Z3" s="15"/>
    </row>
    <row r="4" spans="1:26" ht="12.75">
      <c r="A4" s="7"/>
      <c r="B4" s="7"/>
      <c r="C4" s="48" t="str">
        <f>Сводный!$C$4</f>
        <v>Класс судов: Кат-2 Тур</v>
      </c>
      <c r="D4" s="59"/>
      <c r="F4" s="6"/>
      <c r="X4" s="55"/>
      <c r="Y4" s="55"/>
      <c r="Z4" s="15"/>
    </row>
    <row r="5" spans="1:25" ht="12.75">
      <c r="A5" s="7"/>
      <c r="B5" s="7"/>
      <c r="C5" s="7"/>
      <c r="D5" s="30"/>
      <c r="X5" s="58" t="s">
        <v>24</v>
      </c>
      <c r="Y5" s="30"/>
    </row>
    <row r="6" spans="1:26" ht="12.75">
      <c r="A6" s="17"/>
      <c r="B6" s="7"/>
      <c r="C6" s="8" t="str">
        <f>Сводный!$C$6</f>
        <v>Место проведения: р. Лосиха, Первомайский район, Алтайский край</v>
      </c>
      <c r="D6" s="8"/>
      <c r="E6" s="9"/>
      <c r="F6" s="9"/>
      <c r="I6" s="15"/>
      <c r="K6" s="15"/>
      <c r="M6" s="15"/>
      <c r="O6" s="15"/>
      <c r="Q6" s="15"/>
      <c r="S6" s="15"/>
      <c r="T6" s="15"/>
      <c r="U6" s="15"/>
      <c r="V6" s="15"/>
      <c r="W6" s="15"/>
      <c r="X6" s="8" t="str">
        <f>Сводный!$K$6</f>
        <v>Дудник А.В. _____________</v>
      </c>
      <c r="Z6" s="15"/>
    </row>
    <row r="7" spans="1:26" ht="12.75">
      <c r="A7" s="17"/>
      <c r="B7" s="7"/>
      <c r="C7" s="8" t="str">
        <f>Сводный!$C$7</f>
        <v>Время проведения: 14-21 апреля 2018 г.</v>
      </c>
      <c r="D7" s="8"/>
      <c r="E7" s="11"/>
      <c r="F7" s="11"/>
      <c r="G7" s="6"/>
      <c r="I7" s="15"/>
      <c r="K7" s="15"/>
      <c r="M7" s="15"/>
      <c r="O7" s="15"/>
      <c r="Q7" s="15"/>
      <c r="S7" s="15"/>
      <c r="T7" s="15"/>
      <c r="U7" s="15"/>
      <c r="V7" s="15"/>
      <c r="W7" s="15"/>
      <c r="X7" s="56" t="str">
        <f>Сводный!$K$7</f>
        <v>"___" _____________ 2018 г.</v>
      </c>
      <c r="Y7" s="7"/>
      <c r="Z7" s="15"/>
    </row>
    <row r="8" spans="1:26" s="20" customFormat="1" ht="12.75">
      <c r="A8" s="19"/>
      <c r="B8" s="18"/>
      <c r="C8" s="19"/>
      <c r="D8" s="21"/>
      <c r="E8" s="21"/>
      <c r="F8" s="21"/>
      <c r="G8" s="46"/>
      <c r="I8" s="4"/>
      <c r="K8" s="4"/>
      <c r="M8" s="4"/>
      <c r="O8" s="4"/>
      <c r="Q8" s="4"/>
      <c r="S8" s="4"/>
      <c r="T8" s="4"/>
      <c r="U8" s="4"/>
      <c r="V8" s="4"/>
      <c r="W8" s="4"/>
      <c r="Y8" s="4"/>
      <c r="Z8" s="4"/>
    </row>
    <row r="9" spans="1:29" ht="38.25">
      <c r="A9" s="36" t="s">
        <v>10</v>
      </c>
      <c r="B9" s="13" t="s">
        <v>11</v>
      </c>
      <c r="C9" s="13" t="s">
        <v>12</v>
      </c>
      <c r="D9" s="13" t="s">
        <v>60</v>
      </c>
      <c r="E9" s="36" t="s">
        <v>13</v>
      </c>
      <c r="F9" s="36" t="s">
        <v>14</v>
      </c>
      <c r="G9" s="13" t="s">
        <v>15</v>
      </c>
      <c r="H9" s="36" t="s">
        <v>27</v>
      </c>
      <c r="I9" s="36" t="s">
        <v>0</v>
      </c>
      <c r="J9" s="36" t="s">
        <v>1</v>
      </c>
      <c r="K9" s="36" t="s">
        <v>2</v>
      </c>
      <c r="L9" s="36" t="s">
        <v>3</v>
      </c>
      <c r="M9" s="36" t="s">
        <v>4</v>
      </c>
      <c r="N9" s="36" t="s">
        <v>5</v>
      </c>
      <c r="O9" s="36" t="s">
        <v>6</v>
      </c>
      <c r="P9" s="36" t="s">
        <v>7</v>
      </c>
      <c r="Q9" s="36" t="s">
        <v>8</v>
      </c>
      <c r="R9" s="36" t="s">
        <v>9</v>
      </c>
      <c r="S9" s="36" t="s">
        <v>130</v>
      </c>
      <c r="T9" s="36" t="s">
        <v>131</v>
      </c>
      <c r="U9" s="36" t="s">
        <v>132</v>
      </c>
      <c r="V9" s="36" t="s">
        <v>133</v>
      </c>
      <c r="W9" s="36" t="s">
        <v>134</v>
      </c>
      <c r="X9" s="13" t="s">
        <v>16</v>
      </c>
      <c r="Y9" s="32" t="s">
        <v>17</v>
      </c>
      <c r="Z9" s="32" t="s">
        <v>18</v>
      </c>
      <c r="AA9" s="33" t="s">
        <v>19</v>
      </c>
      <c r="AB9" s="39" t="s">
        <v>20</v>
      </c>
      <c r="AC9" s="33" t="s">
        <v>41</v>
      </c>
    </row>
    <row r="10" spans="1:29" ht="12.75" customHeight="1">
      <c r="A10" s="126">
        <v>4</v>
      </c>
      <c r="B10" s="127" t="str">
        <f>IF(ISBLANK($A10),"",VLOOKUP($A10,Список,2,0))</f>
        <v>"Под рюкзаком"
г. Бийск
</v>
      </c>
      <c r="C10" s="127" t="str">
        <f>IF(ISBLANK($A10),"",VLOOKUP($A10,Список,3,0))</f>
        <v>Зырянов Николай Сергеевич
Юганов Артем Андреевич
</v>
      </c>
      <c r="D10" s="127" t="str">
        <f>IF(ISBLANK($A10),"",VLOOKUP($A10,Список,6,0))</f>
        <v>
</v>
      </c>
      <c r="E10" s="38">
        <v>0.11319444444444444</v>
      </c>
      <c r="F10" s="38">
        <v>0.11563356481481481</v>
      </c>
      <c r="G10" s="40">
        <f aca="true" t="shared" si="0" ref="G10:G19">F10-E10</f>
        <v>0.0024391203703703623</v>
      </c>
      <c r="H10" s="37"/>
      <c r="I10" s="37"/>
      <c r="J10" s="37">
        <v>5</v>
      </c>
      <c r="K10" s="37">
        <v>5</v>
      </c>
      <c r="L10" s="37">
        <v>5</v>
      </c>
      <c r="M10" s="37">
        <v>0</v>
      </c>
      <c r="N10" s="37">
        <v>0</v>
      </c>
      <c r="O10" s="37">
        <v>0</v>
      </c>
      <c r="P10" s="37">
        <v>0</v>
      </c>
      <c r="Q10" s="37">
        <v>5</v>
      </c>
      <c r="R10" s="37">
        <v>0</v>
      </c>
      <c r="S10" s="37"/>
      <c r="T10" s="37"/>
      <c r="U10" s="37"/>
      <c r="V10" s="37"/>
      <c r="W10" s="37"/>
      <c r="X10" s="47">
        <f aca="true" t="shared" si="1" ref="X10:X19">SUM(H10:W10)</f>
        <v>20</v>
      </c>
      <c r="Y10" s="40">
        <f aca="true" t="shared" si="2" ref="Y10:Y19">G10+TIME(,,X10)</f>
        <v>0.0026706018518518437</v>
      </c>
      <c r="Z10" s="130">
        <f>IF(MIN(Y10,Y11)=0,MAX(Y10,Y11),MIN(Y10,Y11))</f>
        <v>0.0026706018518518437</v>
      </c>
      <c r="AA10" s="129">
        <f ca="1">IF(ISBLANK($A10),"",RANK(Z10,OFFSET(Z$10,0,0,COUNTA($A$10:$A$194)*2,1),1))</f>
        <v>1</v>
      </c>
      <c r="AB10" s="125">
        <v>1</v>
      </c>
      <c r="AC10" s="123">
        <f>IF(ISBLANK(AB10),0,300-15*(AB10-1))</f>
        <v>300</v>
      </c>
    </row>
    <row r="11" spans="1:29" ht="12.75">
      <c r="A11" s="126"/>
      <c r="B11" s="127"/>
      <c r="C11" s="127"/>
      <c r="D11" s="127"/>
      <c r="E11" s="38"/>
      <c r="F11" s="38"/>
      <c r="G11" s="40">
        <f t="shared" si="0"/>
        <v>0</v>
      </c>
      <c r="H11" s="37"/>
      <c r="I11" s="37"/>
      <c r="J11" s="37"/>
      <c r="K11" s="37"/>
      <c r="L11" s="37"/>
      <c r="M11" s="37"/>
      <c r="N11" s="37"/>
      <c r="O11" s="37"/>
      <c r="P11" s="37"/>
      <c r="Q11" s="37"/>
      <c r="R11" s="37"/>
      <c r="S11" s="37"/>
      <c r="T11" s="37"/>
      <c r="U11" s="37"/>
      <c r="V11" s="37"/>
      <c r="W11" s="37"/>
      <c r="X11" s="47">
        <f t="shared" si="1"/>
        <v>0</v>
      </c>
      <c r="Y11" s="40">
        <f t="shared" si="2"/>
        <v>0</v>
      </c>
      <c r="Z11" s="130"/>
      <c r="AA11" s="129"/>
      <c r="AB11" s="125"/>
      <c r="AC11" s="123"/>
    </row>
    <row r="12" spans="1:29" ht="12.75" customHeight="1">
      <c r="A12" s="126">
        <v>11</v>
      </c>
      <c r="B12" s="127" t="str">
        <f>IF(ISBLANK($A12),"",VLOOKUP($A12,Список,2,0))</f>
        <v>Турклуб "АлтГУ"
г. Барнаул
</v>
      </c>
      <c r="C12" s="127" t="str">
        <f>IF(ISBLANK($A12),"",VLOOKUP($A12,Список,3,0))</f>
        <v>Ковалёв Михаил Владиславович
Тихомиров Никита Алексеевич
</v>
      </c>
      <c r="D12" s="127" t="str">
        <f>IF(ISBLANK($A12),"",VLOOKUP($A12,Список,6,0))</f>
        <v>
</v>
      </c>
      <c r="E12" s="38">
        <v>0.09305555555555556</v>
      </c>
      <c r="F12" s="38">
        <v>0.09575960648148148</v>
      </c>
      <c r="G12" s="40">
        <f t="shared" si="0"/>
        <v>0.0027040509259259188</v>
      </c>
      <c r="H12" s="37"/>
      <c r="I12" s="37"/>
      <c r="J12" s="37">
        <v>50</v>
      </c>
      <c r="K12" s="37">
        <v>5</v>
      </c>
      <c r="L12" s="37">
        <v>5</v>
      </c>
      <c r="M12" s="37">
        <v>5</v>
      </c>
      <c r="N12" s="37">
        <v>50</v>
      </c>
      <c r="O12" s="37">
        <v>5</v>
      </c>
      <c r="P12" s="37">
        <v>0</v>
      </c>
      <c r="Q12" s="37">
        <v>5</v>
      </c>
      <c r="R12" s="37">
        <v>5</v>
      </c>
      <c r="S12" s="37"/>
      <c r="T12" s="37"/>
      <c r="U12" s="37"/>
      <c r="V12" s="37"/>
      <c r="W12" s="37"/>
      <c r="X12" s="47">
        <f t="shared" si="1"/>
        <v>130</v>
      </c>
      <c r="Y12" s="40">
        <f t="shared" si="2"/>
        <v>0.004208680555555548</v>
      </c>
      <c r="Z12" s="130">
        <f>IF(MIN(Y12,Y13)=0,MAX(Y12,Y13),MIN(Y12,Y13))</f>
        <v>0.0030792824074073943</v>
      </c>
      <c r="AA12" s="129">
        <f ca="1">IF(ISBLANK($A12),"",RANK(Z12,OFFSET(Z$10,0,0,COUNTA($A$10:$A$194)*2,1),1))</f>
        <v>2</v>
      </c>
      <c r="AB12" s="125">
        <v>2</v>
      </c>
      <c r="AC12" s="123">
        <f>IF(ISBLANK(AB12),0,300-15*(AB12-1))</f>
        <v>285</v>
      </c>
    </row>
    <row r="13" spans="1:29" ht="12.75">
      <c r="A13" s="126"/>
      <c r="B13" s="127"/>
      <c r="C13" s="127"/>
      <c r="D13" s="127"/>
      <c r="E13" s="38">
        <v>0.16180555555555556</v>
      </c>
      <c r="F13" s="38">
        <v>0.164421875</v>
      </c>
      <c r="G13" s="40">
        <f t="shared" si="0"/>
        <v>0.0026163194444444315</v>
      </c>
      <c r="H13" s="37"/>
      <c r="I13" s="37"/>
      <c r="J13" s="37">
        <v>5</v>
      </c>
      <c r="K13" s="37">
        <v>5</v>
      </c>
      <c r="L13" s="37">
        <v>5</v>
      </c>
      <c r="M13" s="37">
        <v>5</v>
      </c>
      <c r="N13" s="37">
        <v>5</v>
      </c>
      <c r="O13" s="37">
        <v>5</v>
      </c>
      <c r="P13" s="37">
        <v>0</v>
      </c>
      <c r="Q13" s="37">
        <v>5</v>
      </c>
      <c r="R13" s="37">
        <v>5</v>
      </c>
      <c r="S13" s="37"/>
      <c r="T13" s="37"/>
      <c r="U13" s="37"/>
      <c r="V13" s="37"/>
      <c r="W13" s="37"/>
      <c r="X13" s="47">
        <f t="shared" si="1"/>
        <v>40</v>
      </c>
      <c r="Y13" s="40">
        <f t="shared" si="2"/>
        <v>0.0030792824074073943</v>
      </c>
      <c r="Z13" s="130"/>
      <c r="AA13" s="129"/>
      <c r="AB13" s="125"/>
      <c r="AC13" s="123"/>
    </row>
    <row r="14" spans="1:29" ht="12.75" customHeight="1">
      <c r="A14" s="126">
        <v>14</v>
      </c>
      <c r="B14" s="127" t="str">
        <f>IF(ISBLANK($A14),"",VLOOKUP($A14,Список,2,0))</f>
        <v>АКАТ "Пульсар"
г. Барнаул
</v>
      </c>
      <c r="C14" s="127" t="str">
        <f>IF(ISBLANK($A14),"",VLOOKUP($A14,Список,3,0))</f>
        <v>Чумакина Валерия Григорьевна
Шишка Светлана Александровна
</v>
      </c>
      <c r="D14" s="127" t="str">
        <f>IF(ISBLANK($A14),"",VLOOKUP($A14,Список,6,0))</f>
        <v>
</v>
      </c>
      <c r="E14" s="38">
        <v>0.10347222222222223</v>
      </c>
      <c r="F14" s="38">
        <v>0.10639965277777778</v>
      </c>
      <c r="G14" s="40">
        <f t="shared" si="0"/>
        <v>0.0029274305555555546</v>
      </c>
      <c r="H14" s="37"/>
      <c r="I14" s="37"/>
      <c r="J14" s="37">
        <v>5</v>
      </c>
      <c r="K14" s="37">
        <v>5</v>
      </c>
      <c r="L14" s="37">
        <v>5</v>
      </c>
      <c r="M14" s="37">
        <v>5</v>
      </c>
      <c r="N14" s="37">
        <v>5</v>
      </c>
      <c r="O14" s="37">
        <v>5</v>
      </c>
      <c r="P14" s="37">
        <v>5</v>
      </c>
      <c r="Q14" s="37">
        <v>5</v>
      </c>
      <c r="R14" s="37">
        <v>5</v>
      </c>
      <c r="S14" s="37"/>
      <c r="T14" s="37"/>
      <c r="U14" s="37"/>
      <c r="V14" s="37"/>
      <c r="W14" s="37"/>
      <c r="X14" s="47">
        <f t="shared" si="1"/>
        <v>45</v>
      </c>
      <c r="Y14" s="40">
        <f t="shared" si="2"/>
        <v>0.003448263888888888</v>
      </c>
      <c r="Z14" s="130">
        <f>IF(MIN(Y14,Y15)=0,MAX(Y14,Y15),MIN(Y14,Y15))</f>
        <v>0.003448263888888888</v>
      </c>
      <c r="AA14" s="129">
        <f ca="1">IF(ISBLANK($A14),"",RANK(Z14,OFFSET(Z$10,0,0,COUNTA($A$10:$A$194)*2,1),1))</f>
        <v>3</v>
      </c>
      <c r="AB14" s="125">
        <v>3</v>
      </c>
      <c r="AC14" s="123">
        <f>IF(ISBLANK(AB14),0,300-15*(AB14-1))</f>
        <v>270</v>
      </c>
    </row>
    <row r="15" spans="1:29" ht="12.75">
      <c r="A15" s="126"/>
      <c r="B15" s="127"/>
      <c r="C15" s="127"/>
      <c r="D15" s="127"/>
      <c r="E15" s="38">
        <v>0.17013888888888887</v>
      </c>
      <c r="F15" s="38">
        <v>0.1729863425925926</v>
      </c>
      <c r="G15" s="40">
        <f t="shared" si="0"/>
        <v>0.002847453703703734</v>
      </c>
      <c r="H15" s="37"/>
      <c r="I15" s="37"/>
      <c r="J15" s="37">
        <v>5</v>
      </c>
      <c r="K15" s="37">
        <v>5</v>
      </c>
      <c r="L15" s="37">
        <v>50</v>
      </c>
      <c r="M15" s="37">
        <v>5</v>
      </c>
      <c r="N15" s="37">
        <v>5</v>
      </c>
      <c r="O15" s="37">
        <v>5</v>
      </c>
      <c r="P15" s="37">
        <v>5</v>
      </c>
      <c r="Q15" s="37">
        <v>5</v>
      </c>
      <c r="R15" s="37">
        <v>5</v>
      </c>
      <c r="S15" s="37"/>
      <c r="T15" s="37"/>
      <c r="U15" s="37"/>
      <c r="V15" s="37"/>
      <c r="W15" s="37"/>
      <c r="X15" s="47">
        <f t="shared" si="1"/>
        <v>90</v>
      </c>
      <c r="Y15" s="40">
        <f t="shared" si="2"/>
        <v>0.0038891203703704004</v>
      </c>
      <c r="Z15" s="130"/>
      <c r="AA15" s="129"/>
      <c r="AB15" s="125"/>
      <c r="AC15" s="123"/>
    </row>
    <row r="16" spans="1:29" ht="12.75" customHeight="1">
      <c r="A16" s="126">
        <v>10</v>
      </c>
      <c r="B16" s="127" t="str">
        <f>IF(ISBLANK($A16),"",VLOOKUP($A16,Список,2,0))</f>
        <v>АКАТ "Пульсар"
г. Барнаул
</v>
      </c>
      <c r="C16" s="127" t="str">
        <f>IF(ISBLANK($A16),"",VLOOKUP($A16,Список,3,0))</f>
        <v>Тырышкин Дмитрий Вячеславович
Варлаков Сергей Валерьевич
</v>
      </c>
      <c r="D16" s="127" t="str">
        <f>IF(ISBLANK($A16),"",VLOOKUP($A16,Список,6,0))</f>
        <v>
</v>
      </c>
      <c r="E16" s="38">
        <v>0.09097222222222222</v>
      </c>
      <c r="F16" s="38">
        <v>0.09349224537037037</v>
      </c>
      <c r="G16" s="40">
        <f t="shared" si="0"/>
        <v>0.0025200231481481566</v>
      </c>
      <c r="H16" s="37"/>
      <c r="I16" s="37"/>
      <c r="J16" s="37">
        <v>5</v>
      </c>
      <c r="K16" s="37">
        <v>50</v>
      </c>
      <c r="L16" s="37">
        <v>5</v>
      </c>
      <c r="M16" s="37">
        <v>5</v>
      </c>
      <c r="N16" s="37">
        <v>5</v>
      </c>
      <c r="O16" s="37">
        <v>5</v>
      </c>
      <c r="P16" s="37">
        <v>5</v>
      </c>
      <c r="Q16" s="37">
        <v>5</v>
      </c>
      <c r="R16" s="37">
        <v>5</v>
      </c>
      <c r="S16" s="37"/>
      <c r="T16" s="37"/>
      <c r="U16" s="37"/>
      <c r="V16" s="37"/>
      <c r="W16" s="37"/>
      <c r="X16" s="47">
        <f t="shared" si="1"/>
        <v>90</v>
      </c>
      <c r="Y16" s="40">
        <f t="shared" si="2"/>
        <v>0.003561689814814823</v>
      </c>
      <c r="Z16" s="130">
        <f>IF(MIN(Y16,Y17)=0,MAX(Y16,Y17),MIN(Y16,Y17))</f>
        <v>0.003478356481481476</v>
      </c>
      <c r="AA16" s="129">
        <f ca="1">IF(ISBLANK($A16),"",RANK(Z16,OFFSET(Z$10,0,0,COUNTA($A$10:$A$194)*2,1),1))</f>
        <v>4</v>
      </c>
      <c r="AB16" s="125">
        <v>4</v>
      </c>
      <c r="AC16" s="123">
        <f>IF(ISBLANK(AB16),0,300-15*(AB16-1))</f>
        <v>255</v>
      </c>
    </row>
    <row r="17" spans="1:29" ht="12.75">
      <c r="A17" s="126"/>
      <c r="B17" s="127"/>
      <c r="C17" s="127"/>
      <c r="D17" s="127"/>
      <c r="E17" s="38">
        <v>0.15972222222222224</v>
      </c>
      <c r="F17" s="38">
        <v>0.16221678240740742</v>
      </c>
      <c r="G17" s="40">
        <f t="shared" si="0"/>
        <v>0.0024945601851851795</v>
      </c>
      <c r="H17" s="37"/>
      <c r="I17" s="37"/>
      <c r="J17" s="37">
        <v>5</v>
      </c>
      <c r="K17" s="37">
        <v>50</v>
      </c>
      <c r="L17" s="37">
        <v>5</v>
      </c>
      <c r="M17" s="37">
        <v>5</v>
      </c>
      <c r="N17" s="37">
        <v>5</v>
      </c>
      <c r="O17" s="37">
        <v>5</v>
      </c>
      <c r="P17" s="37">
        <v>0</v>
      </c>
      <c r="Q17" s="37">
        <v>5</v>
      </c>
      <c r="R17" s="37">
        <v>5</v>
      </c>
      <c r="S17" s="37"/>
      <c r="T17" s="37"/>
      <c r="U17" s="37"/>
      <c r="V17" s="37"/>
      <c r="W17" s="37"/>
      <c r="X17" s="47">
        <f t="shared" si="1"/>
        <v>85</v>
      </c>
      <c r="Y17" s="40">
        <f t="shared" si="2"/>
        <v>0.003478356481481476</v>
      </c>
      <c r="Z17" s="130"/>
      <c r="AA17" s="129"/>
      <c r="AB17" s="125"/>
      <c r="AC17" s="123"/>
    </row>
    <row r="18" spans="1:29" ht="12.75" customHeight="1">
      <c r="A18" s="126">
        <v>8</v>
      </c>
      <c r="B18" s="127" t="str">
        <f>IF(ISBLANK($A18),"",VLOOKUP($A18,Список,2,0))</f>
        <v>"ЕлкиТур"
</v>
      </c>
      <c r="C18" s="127" t="str">
        <f>IF(ISBLANK($A18),"",VLOOKUP($A18,Список,3,0))</f>
        <v>Мананников Дмитрий
Шагалин Данил
</v>
      </c>
      <c r="D18" s="127" t="str">
        <f>IF(ISBLANK($A18),"",VLOOKUP($A18,Список,6,0))</f>
        <v>
</v>
      </c>
      <c r="E18" s="38">
        <v>0.08611111111111112</v>
      </c>
      <c r="F18" s="38">
        <v>0.08917233796296296</v>
      </c>
      <c r="G18" s="40">
        <f t="shared" si="0"/>
        <v>0.0030612268518518393</v>
      </c>
      <c r="H18" s="37"/>
      <c r="I18" s="37"/>
      <c r="J18" s="37">
        <v>5</v>
      </c>
      <c r="K18" s="37">
        <v>50</v>
      </c>
      <c r="L18" s="37">
        <v>50</v>
      </c>
      <c r="M18" s="37">
        <v>5</v>
      </c>
      <c r="N18" s="37">
        <v>5</v>
      </c>
      <c r="O18" s="37">
        <v>50</v>
      </c>
      <c r="P18" s="37">
        <v>5</v>
      </c>
      <c r="Q18" s="37">
        <v>50</v>
      </c>
      <c r="R18" s="37">
        <v>5</v>
      </c>
      <c r="S18" s="37"/>
      <c r="T18" s="37"/>
      <c r="U18" s="37"/>
      <c r="V18" s="37"/>
      <c r="W18" s="37"/>
      <c r="X18" s="47">
        <f t="shared" si="1"/>
        <v>225</v>
      </c>
      <c r="Y18" s="40">
        <f t="shared" si="2"/>
        <v>0.005665393518518505</v>
      </c>
      <c r="Z18" s="130">
        <f>IF(MIN(Y18,Y19)=0,MAX(Y18,Y19),MIN(Y18,Y19))</f>
        <v>0.005665393518518505</v>
      </c>
      <c r="AA18" s="129">
        <f ca="1">IF(ISBLANK($A18),"",RANK(Z18,OFFSET(Z$10,0,0,COUNTA($A$10:$A$194)*2,1),1))</f>
        <v>5</v>
      </c>
      <c r="AB18" s="125">
        <v>5</v>
      </c>
      <c r="AC18" s="123">
        <f>IF(ISBLANK(AB18),0,300-15*(AB18-1))</f>
        <v>240</v>
      </c>
    </row>
    <row r="19" spans="1:29" ht="12.75">
      <c r="A19" s="126"/>
      <c r="B19" s="127"/>
      <c r="C19" s="127"/>
      <c r="D19" s="127"/>
      <c r="E19" s="38"/>
      <c r="F19" s="38"/>
      <c r="G19" s="40">
        <f t="shared" si="0"/>
        <v>0</v>
      </c>
      <c r="H19" s="37"/>
      <c r="I19" s="37"/>
      <c r="J19" s="37"/>
      <c r="K19" s="37"/>
      <c r="L19" s="37"/>
      <c r="M19" s="37"/>
      <c r="N19" s="37"/>
      <c r="O19" s="37"/>
      <c r="P19" s="37"/>
      <c r="Q19" s="37"/>
      <c r="R19" s="37"/>
      <c r="S19" s="37"/>
      <c r="T19" s="37"/>
      <c r="U19" s="37"/>
      <c r="V19" s="37"/>
      <c r="W19" s="37"/>
      <c r="X19" s="47">
        <f t="shared" si="1"/>
        <v>0</v>
      </c>
      <c r="Y19" s="40">
        <f t="shared" si="2"/>
        <v>0</v>
      </c>
      <c r="Z19" s="130"/>
      <c r="AA19" s="129"/>
      <c r="AB19" s="125"/>
      <c r="AC19" s="123"/>
    </row>
    <row r="23" spans="2:3" ht="12.75">
      <c r="B23" s="53" t="s">
        <v>33</v>
      </c>
      <c r="C23" s="23"/>
    </row>
    <row r="24" spans="2:3" ht="12.75">
      <c r="B24" s="54" t="str">
        <f>Сводный!$B$38</f>
        <v>Табакаев В.А.</v>
      </c>
      <c r="C24" s="52"/>
    </row>
  </sheetData>
  <sheetProtection/>
  <mergeCells count="41">
    <mergeCell ref="AC12:AC13"/>
    <mergeCell ref="X3:Y3"/>
    <mergeCell ref="Z12:Z13"/>
    <mergeCell ref="Z10:Z11"/>
    <mergeCell ref="AA10:AA11"/>
    <mergeCell ref="AB10:AB11"/>
    <mergeCell ref="AC10:AC11"/>
    <mergeCell ref="A10:A11"/>
    <mergeCell ref="B10:B11"/>
    <mergeCell ref="C10:C11"/>
    <mergeCell ref="D10:D11"/>
    <mergeCell ref="A18:A19"/>
    <mergeCell ref="B18:B19"/>
    <mergeCell ref="C18:C19"/>
    <mergeCell ref="D18:D19"/>
    <mergeCell ref="A12:A13"/>
    <mergeCell ref="Z18:Z19"/>
    <mergeCell ref="AA16:AA17"/>
    <mergeCell ref="AB12:AB13"/>
    <mergeCell ref="AA18:AA19"/>
    <mergeCell ref="AB18:AB19"/>
    <mergeCell ref="B14:B15"/>
    <mergeCell ref="C14:C15"/>
    <mergeCell ref="B12:B13"/>
    <mergeCell ref="AC18:AC19"/>
    <mergeCell ref="C12:C13"/>
    <mergeCell ref="A14:A15"/>
    <mergeCell ref="D12:D13"/>
    <mergeCell ref="D14:D15"/>
    <mergeCell ref="Z14:Z15"/>
    <mergeCell ref="AA14:AA15"/>
    <mergeCell ref="AB14:AB15"/>
    <mergeCell ref="AA12:AA13"/>
    <mergeCell ref="AB16:AB17"/>
    <mergeCell ref="AC16:AC17"/>
    <mergeCell ref="AC14:AC15"/>
    <mergeCell ref="A16:A17"/>
    <mergeCell ref="B16:B17"/>
    <mergeCell ref="C16:C17"/>
    <mergeCell ref="D16:D17"/>
    <mergeCell ref="Z16:Z17"/>
  </mergeCells>
  <printOptions/>
  <pageMargins left="0.75" right="0.75" top="1" bottom="1" header="0.5" footer="0.5"/>
  <pageSetup fitToHeight="2" fitToWidth="1" horizontalDpi="600" verticalDpi="600" orientation="landscape" paperSize="9" scale="81" r:id="rId2"/>
  <drawing r:id="rId1"/>
</worksheet>
</file>

<file path=xl/worksheets/sheet8.xml><?xml version="1.0" encoding="utf-8"?>
<worksheet xmlns="http://schemas.openxmlformats.org/spreadsheetml/2006/main" xmlns:r="http://schemas.openxmlformats.org/officeDocument/2006/relationships">
  <sheetPr codeName="Лист8">
    <pageSetUpPr fitToPage="1"/>
  </sheetPr>
  <dimension ref="A1:P60"/>
  <sheetViews>
    <sheetView zoomScalePageLayoutView="0" workbookViewId="0" topLeftCell="A1">
      <pane xSplit="4" ySplit="9" topLeftCell="I10" activePane="bottomRight" state="frozen"/>
      <selection pane="topLeft" activeCell="D160" sqref="D160:D165"/>
      <selection pane="topRight" activeCell="D160" sqref="D160:D165"/>
      <selection pane="bottomLeft" activeCell="D160" sqref="D160:D165"/>
      <selection pane="bottomRight" activeCell="N50" sqref="N50:N51"/>
    </sheetView>
  </sheetViews>
  <sheetFormatPr defaultColWidth="9.140625" defaultRowHeight="12.75"/>
  <cols>
    <col min="1" max="1" width="8.140625" style="1" bestFit="1" customWidth="1"/>
    <col min="2" max="3" width="24.7109375" style="1" customWidth="1"/>
    <col min="4" max="4" width="8.421875" style="1" bestFit="1" customWidth="1"/>
    <col min="5" max="7" width="9.7109375" style="1" bestFit="1" customWidth="1"/>
    <col min="8" max="8" width="7.8515625" style="1" bestFit="1" customWidth="1"/>
    <col min="9" max="10" width="11.421875" style="1" bestFit="1" customWidth="1"/>
    <col min="11" max="11" width="8.57421875" style="1" bestFit="1" customWidth="1"/>
    <col min="12" max="13" width="9.7109375" style="1" bestFit="1" customWidth="1"/>
    <col min="14" max="14" width="6.7109375" style="1" customWidth="1"/>
    <col min="15" max="15" width="6.7109375" style="1" bestFit="1" customWidth="1"/>
    <col min="16" max="16" width="6.7109375" style="1" customWidth="1"/>
    <col min="17" max="16384" width="9.140625" style="1" customWidth="1"/>
  </cols>
  <sheetData>
    <row r="1" spans="1:9" ht="12.75">
      <c r="A1" s="7"/>
      <c r="B1" s="7"/>
      <c r="C1" s="48" t="str">
        <f>Сводный!$C$1</f>
        <v>Краевые лично-командные соревнования по рафтингу и гребному слалому «Лосиные игры 2018» посвящённые памяти Юрия Либрехта</v>
      </c>
      <c r="D1" s="7"/>
      <c r="G1" s="15"/>
      <c r="I1" s="15"/>
    </row>
    <row r="2" spans="1:6" ht="12.75">
      <c r="A2" s="7"/>
      <c r="B2" s="7"/>
      <c r="C2" s="3" t="s">
        <v>30</v>
      </c>
      <c r="D2" s="7"/>
      <c r="F2" s="6"/>
    </row>
    <row r="3" spans="1:12" ht="12.75">
      <c r="A3" s="7"/>
      <c r="B3" s="7"/>
      <c r="C3" s="3" t="s">
        <v>38</v>
      </c>
      <c r="D3" s="7"/>
      <c r="F3" s="6"/>
      <c r="K3" s="120" t="s">
        <v>34</v>
      </c>
      <c r="L3" s="120"/>
    </row>
    <row r="4" spans="1:12" ht="12.75">
      <c r="A4" s="7"/>
      <c r="B4" s="7"/>
      <c r="C4" s="48" t="str">
        <f>Сводный!$C$4</f>
        <v>Класс судов: Кат-2 Тур</v>
      </c>
      <c r="D4" s="59"/>
      <c r="F4" s="6"/>
      <c r="K4" s="55"/>
      <c r="L4" s="55"/>
    </row>
    <row r="5" spans="1:12" ht="12.75">
      <c r="A5" s="7"/>
      <c r="B5" s="7"/>
      <c r="C5" s="7"/>
      <c r="D5" s="30"/>
      <c r="K5" s="58" t="s">
        <v>24</v>
      </c>
      <c r="L5" s="30"/>
    </row>
    <row r="6" spans="1:11" ht="12.75">
      <c r="A6" s="17"/>
      <c r="B6" s="7"/>
      <c r="C6" s="8" t="str">
        <f>Сводный!$C$6</f>
        <v>Место проведения: р. Лосиха, Первомайский район, Алтайский край</v>
      </c>
      <c r="D6" s="8"/>
      <c r="E6" s="9"/>
      <c r="F6" s="9"/>
      <c r="G6" s="15"/>
      <c r="I6" s="15"/>
      <c r="K6" s="8" t="str">
        <f>Сводный!$K$6</f>
        <v>Дудник А.В. _____________</v>
      </c>
    </row>
    <row r="7" spans="1:12" ht="12.75">
      <c r="A7" s="17"/>
      <c r="B7" s="7"/>
      <c r="C7" s="8" t="str">
        <f>Сводный!$C$7</f>
        <v>Время проведения: 14-21 апреля 2018 г.</v>
      </c>
      <c r="D7" s="8"/>
      <c r="E7" s="11"/>
      <c r="F7" s="11"/>
      <c r="G7" s="15"/>
      <c r="I7" s="15"/>
      <c r="K7" s="56" t="str">
        <f>Сводный!$K$7</f>
        <v>"___" _____________ 2018 г.</v>
      </c>
      <c r="L7" s="7"/>
    </row>
    <row r="8" spans="1:9" s="20" customFormat="1" ht="12.75">
      <c r="A8" s="19"/>
      <c r="B8" s="18"/>
      <c r="C8" s="19"/>
      <c r="D8" s="21"/>
      <c r="E8" s="21"/>
      <c r="F8" s="21"/>
      <c r="G8" s="4"/>
      <c r="I8" s="4"/>
    </row>
    <row r="9" spans="1:16" ht="38.25">
      <c r="A9" s="36" t="s">
        <v>10</v>
      </c>
      <c r="B9" s="13" t="s">
        <v>11</v>
      </c>
      <c r="C9" s="13" t="s">
        <v>12</v>
      </c>
      <c r="D9" s="13" t="s">
        <v>60</v>
      </c>
      <c r="E9" s="36" t="s">
        <v>13</v>
      </c>
      <c r="F9" s="36" t="s">
        <v>14</v>
      </c>
      <c r="G9" s="13" t="s">
        <v>15</v>
      </c>
      <c r="H9" s="36" t="s">
        <v>27</v>
      </c>
      <c r="I9" s="36" t="s">
        <v>28</v>
      </c>
      <c r="J9" s="36" t="s">
        <v>29</v>
      </c>
      <c r="K9" s="13" t="s">
        <v>16</v>
      </c>
      <c r="L9" s="32" t="s">
        <v>17</v>
      </c>
      <c r="M9" s="32" t="s">
        <v>18</v>
      </c>
      <c r="N9" s="33" t="s">
        <v>19</v>
      </c>
      <c r="O9" s="39" t="s">
        <v>20</v>
      </c>
      <c r="P9" s="33" t="s">
        <v>41</v>
      </c>
    </row>
    <row r="10" spans="1:16" ht="38.25" customHeight="1">
      <c r="A10" s="126"/>
      <c r="B10" s="127">
        <f>IF(ISBLANK($A10),"",VLOOKUP($A10,Список,2,0))</f>
      </c>
      <c r="C10" s="127">
        <f>IF(ISBLANK($A10),"",VLOOKUP($A10,Список,3,0))</f>
      </c>
      <c r="D10" s="127">
        <f>IF(ISBLANK($A10),"",VLOOKUP($A10,Список,6,0))</f>
      </c>
      <c r="E10" s="38"/>
      <c r="F10" s="38"/>
      <c r="G10" s="34">
        <f>F10-E10</f>
        <v>0</v>
      </c>
      <c r="H10" s="37"/>
      <c r="I10" s="37"/>
      <c r="J10" s="37"/>
      <c r="K10" s="35">
        <f>SUM(H10:J10)</f>
        <v>0</v>
      </c>
      <c r="L10" s="34">
        <f>G10+TIME(,,K10)</f>
        <v>0</v>
      </c>
      <c r="M10" s="128">
        <f>IF(MIN(L10,L11)=0,MAX(L10,L11),MIN(L10,L11))</f>
        <v>0</v>
      </c>
      <c r="N10" s="129">
        <f ca="1">IF(ISBLANK($A10),"",RANK(M10,OFFSET(M$10,0,0,COUNTA($A$10:$A$210)*2,1),1))</f>
      </c>
      <c r="O10" s="125"/>
      <c r="P10" s="123">
        <f>IF(ISBLANK(O10),0,400-20*(O10-1))</f>
        <v>0</v>
      </c>
    </row>
    <row r="11" spans="1:16" ht="38.25" customHeight="1">
      <c r="A11" s="126"/>
      <c r="B11" s="127"/>
      <c r="C11" s="127"/>
      <c r="D11" s="127"/>
      <c r="E11" s="38"/>
      <c r="F11" s="38"/>
      <c r="G11" s="34">
        <f aca="true" t="shared" si="0" ref="G11:G55">F11-E11</f>
        <v>0</v>
      </c>
      <c r="H11" s="37"/>
      <c r="I11" s="37"/>
      <c r="J11" s="37"/>
      <c r="K11" s="35">
        <f aca="true" t="shared" si="1" ref="K11:K55">SUM(H11:J11)</f>
        <v>0</v>
      </c>
      <c r="L11" s="34">
        <f aca="true" t="shared" si="2" ref="L11:L55">G11+TIME(,,K11)</f>
        <v>0</v>
      </c>
      <c r="M11" s="128"/>
      <c r="N11" s="129"/>
      <c r="O11" s="125"/>
      <c r="P11" s="123"/>
    </row>
    <row r="12" spans="1:16" ht="38.25" customHeight="1">
      <c r="A12" s="126"/>
      <c r="B12" s="127">
        <f>IF(ISBLANK($A12),"",VLOOKUP($A12,Список,2,0))</f>
      </c>
      <c r="C12" s="127">
        <f>IF(ISBLANK($A12),"",VLOOKUP($A12,Список,3,0))</f>
      </c>
      <c r="D12" s="127">
        <f>IF(ISBLANK($A12),"",VLOOKUP($A12,Список,6,0))</f>
      </c>
      <c r="E12" s="38"/>
      <c r="F12" s="38"/>
      <c r="G12" s="34">
        <f t="shared" si="0"/>
        <v>0</v>
      </c>
      <c r="H12" s="37"/>
      <c r="I12" s="37"/>
      <c r="J12" s="37"/>
      <c r="K12" s="35">
        <f t="shared" si="1"/>
        <v>0</v>
      </c>
      <c r="L12" s="34">
        <f t="shared" si="2"/>
        <v>0</v>
      </c>
      <c r="M12" s="128">
        <f>IF(MIN(L12,L13)=0,MAX(L12,L13),MIN(L12,L13))</f>
        <v>0</v>
      </c>
      <c r="N12" s="129">
        <f ca="1">IF(ISBLANK($A12),"",RANK(M12,OFFSET(M$10,0,0,COUNTA($A$10:$A$210)*2,1),1))</f>
      </c>
      <c r="O12" s="125"/>
      <c r="P12" s="123">
        <f>IF(ISBLANK(O12),0,400-20*(O12-1))</f>
        <v>0</v>
      </c>
    </row>
    <row r="13" spans="1:16" ht="38.25" customHeight="1">
      <c r="A13" s="126"/>
      <c r="B13" s="127"/>
      <c r="C13" s="127"/>
      <c r="D13" s="127"/>
      <c r="E13" s="38"/>
      <c r="F13" s="38"/>
      <c r="G13" s="34">
        <f aca="true" t="shared" si="3" ref="G13:G33">F13-E13</f>
        <v>0</v>
      </c>
      <c r="H13" s="37"/>
      <c r="I13" s="37"/>
      <c r="J13" s="37"/>
      <c r="K13" s="35">
        <f aca="true" t="shared" si="4" ref="K13:K33">SUM(H13:J13)</f>
        <v>0</v>
      </c>
      <c r="L13" s="34">
        <f aca="true" t="shared" si="5" ref="L13:L33">G13+TIME(,,K13)</f>
        <v>0</v>
      </c>
      <c r="M13" s="128"/>
      <c r="N13" s="129"/>
      <c r="O13" s="125"/>
      <c r="P13" s="123"/>
    </row>
    <row r="14" spans="1:16" ht="38.25" customHeight="1">
      <c r="A14" s="126"/>
      <c r="B14" s="127">
        <f>IF(ISBLANK($A14),"",VLOOKUP($A14,Список,2,0))</f>
      </c>
      <c r="C14" s="127">
        <f>IF(ISBLANK($A14),"",VLOOKUP($A14,Список,3,0))</f>
      </c>
      <c r="D14" s="127">
        <f>IF(ISBLANK($A14),"",VLOOKUP($A14,Список,6,0))</f>
      </c>
      <c r="E14" s="38"/>
      <c r="F14" s="38"/>
      <c r="G14" s="34">
        <f t="shared" si="3"/>
        <v>0</v>
      </c>
      <c r="H14" s="37"/>
      <c r="I14" s="37"/>
      <c r="J14" s="37"/>
      <c r="K14" s="35">
        <f t="shared" si="4"/>
        <v>0</v>
      </c>
      <c r="L14" s="34">
        <f t="shared" si="5"/>
        <v>0</v>
      </c>
      <c r="M14" s="128">
        <f>IF(MIN(L14,L15)=0,MAX(L14,L15),MIN(L14,L15))</f>
        <v>0</v>
      </c>
      <c r="N14" s="129">
        <f ca="1">IF(ISBLANK($A14),"",RANK(M14,OFFSET(M$10,0,0,COUNTA($A$10:$A$210)*2,1),1))</f>
      </c>
      <c r="O14" s="125"/>
      <c r="P14" s="123">
        <f>IF(ISBLANK(O14),0,400-20*(O14-1))</f>
        <v>0</v>
      </c>
    </row>
    <row r="15" spans="1:16" ht="38.25" customHeight="1">
      <c r="A15" s="126"/>
      <c r="B15" s="127"/>
      <c r="C15" s="127"/>
      <c r="D15" s="127"/>
      <c r="E15" s="38"/>
      <c r="F15" s="38"/>
      <c r="G15" s="34">
        <f t="shared" si="3"/>
        <v>0</v>
      </c>
      <c r="H15" s="37"/>
      <c r="I15" s="37"/>
      <c r="J15" s="37"/>
      <c r="K15" s="35">
        <f t="shared" si="4"/>
        <v>0</v>
      </c>
      <c r="L15" s="34">
        <f t="shared" si="5"/>
        <v>0</v>
      </c>
      <c r="M15" s="128"/>
      <c r="N15" s="129"/>
      <c r="O15" s="125"/>
      <c r="P15" s="123"/>
    </row>
    <row r="16" spans="1:16" ht="38.25" customHeight="1">
      <c r="A16" s="126"/>
      <c r="B16" s="127">
        <f>IF(ISBLANK($A16),"",VLOOKUP($A16,Список,2,0))</f>
      </c>
      <c r="C16" s="127">
        <f>IF(ISBLANK($A16),"",VLOOKUP($A16,Список,3,0))</f>
      </c>
      <c r="D16" s="127">
        <f>IF(ISBLANK($A16),"",VLOOKUP($A16,Список,6,0))</f>
      </c>
      <c r="E16" s="38"/>
      <c r="F16" s="38"/>
      <c r="G16" s="34">
        <f t="shared" si="3"/>
        <v>0</v>
      </c>
      <c r="H16" s="37"/>
      <c r="I16" s="37"/>
      <c r="J16" s="37"/>
      <c r="K16" s="35">
        <f t="shared" si="4"/>
        <v>0</v>
      </c>
      <c r="L16" s="34">
        <f t="shared" si="5"/>
        <v>0</v>
      </c>
      <c r="M16" s="128">
        <f>IF(MIN(L16,L17)=0,MAX(L16,L17),MIN(L16,L17))</f>
        <v>0</v>
      </c>
      <c r="N16" s="129">
        <f ca="1">IF(ISBLANK($A16),"",RANK(M16,OFFSET(M$10,0,0,COUNTA($A$10:$A$210)*2,1),1))</f>
      </c>
      <c r="O16" s="125"/>
      <c r="P16" s="123">
        <f>IF(ISBLANK(O16),0,400-20*(O16-1))</f>
        <v>0</v>
      </c>
    </row>
    <row r="17" spans="1:16" ht="38.25" customHeight="1">
      <c r="A17" s="126"/>
      <c r="B17" s="127"/>
      <c r="C17" s="127"/>
      <c r="D17" s="127"/>
      <c r="E17" s="38"/>
      <c r="F17" s="38"/>
      <c r="G17" s="34">
        <f t="shared" si="3"/>
        <v>0</v>
      </c>
      <c r="H17" s="37"/>
      <c r="I17" s="37"/>
      <c r="J17" s="37"/>
      <c r="K17" s="35">
        <f t="shared" si="4"/>
        <v>0</v>
      </c>
      <c r="L17" s="34">
        <f t="shared" si="5"/>
        <v>0</v>
      </c>
      <c r="M17" s="128"/>
      <c r="N17" s="129"/>
      <c r="O17" s="125"/>
      <c r="P17" s="123"/>
    </row>
    <row r="18" spans="1:16" ht="38.25" customHeight="1">
      <c r="A18" s="126"/>
      <c r="B18" s="127">
        <f>IF(ISBLANK($A18),"",VLOOKUP($A18,Список,2,0))</f>
      </c>
      <c r="C18" s="127">
        <f>IF(ISBLANK($A18),"",VLOOKUP($A18,Список,3,0))</f>
      </c>
      <c r="D18" s="127">
        <f>IF(ISBLANK($A18),"",VLOOKUP($A18,Список,6,0))</f>
      </c>
      <c r="E18" s="38"/>
      <c r="F18" s="38"/>
      <c r="G18" s="34">
        <f t="shared" si="3"/>
        <v>0</v>
      </c>
      <c r="H18" s="37"/>
      <c r="I18" s="37"/>
      <c r="J18" s="37"/>
      <c r="K18" s="35">
        <f t="shared" si="4"/>
        <v>0</v>
      </c>
      <c r="L18" s="34">
        <f t="shared" si="5"/>
        <v>0</v>
      </c>
      <c r="M18" s="128">
        <f>IF(MIN(L18,L19)=0,MAX(L18,L19),MIN(L18,L19))</f>
        <v>0</v>
      </c>
      <c r="N18" s="129">
        <f ca="1">IF(ISBLANK($A18),"",RANK(M18,OFFSET(M$10,0,0,COUNTA($A$10:$A$210)*2,1),1))</f>
      </c>
      <c r="O18" s="125"/>
      <c r="P18" s="123">
        <f>IF(ISBLANK(O18),0,400-20*(O18-1))</f>
        <v>0</v>
      </c>
    </row>
    <row r="19" spans="1:16" ht="38.25" customHeight="1">
      <c r="A19" s="126"/>
      <c r="B19" s="127"/>
      <c r="C19" s="127"/>
      <c r="D19" s="127"/>
      <c r="E19" s="38"/>
      <c r="F19" s="38"/>
      <c r="G19" s="34">
        <f t="shared" si="3"/>
        <v>0</v>
      </c>
      <c r="H19" s="37"/>
      <c r="I19" s="37"/>
      <c r="J19" s="37"/>
      <c r="K19" s="35">
        <f t="shared" si="4"/>
        <v>0</v>
      </c>
      <c r="L19" s="34">
        <f t="shared" si="5"/>
        <v>0</v>
      </c>
      <c r="M19" s="128"/>
      <c r="N19" s="129"/>
      <c r="O19" s="125"/>
      <c r="P19" s="123"/>
    </row>
    <row r="20" spans="1:16" ht="38.25" customHeight="1">
      <c r="A20" s="126"/>
      <c r="B20" s="127">
        <f>IF(ISBLANK($A20),"",VLOOKUP($A20,Список,2,0))</f>
      </c>
      <c r="C20" s="127">
        <f>IF(ISBLANK($A20),"",VLOOKUP($A20,Список,3,0))</f>
      </c>
      <c r="D20" s="127">
        <f>IF(ISBLANK($A20),"",VLOOKUP($A20,Список,6,0))</f>
      </c>
      <c r="E20" s="38"/>
      <c r="F20" s="38"/>
      <c r="G20" s="34">
        <f t="shared" si="3"/>
        <v>0</v>
      </c>
      <c r="H20" s="37"/>
      <c r="I20" s="37"/>
      <c r="J20" s="37"/>
      <c r="K20" s="35">
        <f t="shared" si="4"/>
        <v>0</v>
      </c>
      <c r="L20" s="34">
        <f t="shared" si="5"/>
        <v>0</v>
      </c>
      <c r="M20" s="128">
        <f>IF(MIN(L20,L21)=0,MAX(L20,L21),MIN(L20,L21))</f>
        <v>0</v>
      </c>
      <c r="N20" s="129">
        <f ca="1">IF(ISBLANK($A20),"",RANK(M20,OFFSET(M$10,0,0,COUNTA($A$10:$A$210)*2,1),1))</f>
      </c>
      <c r="O20" s="125"/>
      <c r="P20" s="123">
        <f>IF(ISBLANK(O20),0,400-20*(O20-1))</f>
        <v>0</v>
      </c>
    </row>
    <row r="21" spans="1:16" ht="38.25" customHeight="1">
      <c r="A21" s="126"/>
      <c r="B21" s="127"/>
      <c r="C21" s="127"/>
      <c r="D21" s="127"/>
      <c r="E21" s="38"/>
      <c r="F21" s="38"/>
      <c r="G21" s="34">
        <f t="shared" si="3"/>
        <v>0</v>
      </c>
      <c r="H21" s="37"/>
      <c r="I21" s="37"/>
      <c r="J21" s="37"/>
      <c r="K21" s="35">
        <f t="shared" si="4"/>
        <v>0</v>
      </c>
      <c r="L21" s="34">
        <f t="shared" si="5"/>
        <v>0</v>
      </c>
      <c r="M21" s="128"/>
      <c r="N21" s="129"/>
      <c r="O21" s="125"/>
      <c r="P21" s="123"/>
    </row>
    <row r="22" spans="1:16" ht="38.25" customHeight="1">
      <c r="A22" s="126"/>
      <c r="B22" s="127">
        <f>IF(ISBLANK($A22),"",VLOOKUP($A22,Список,2,0))</f>
      </c>
      <c r="C22" s="127">
        <f>IF(ISBLANK($A22),"",VLOOKUP($A22,Список,3,0))</f>
      </c>
      <c r="D22" s="127">
        <f>IF(ISBLANK($A22),"",VLOOKUP($A22,Список,6,0))</f>
      </c>
      <c r="E22" s="38"/>
      <c r="F22" s="38"/>
      <c r="G22" s="34">
        <f t="shared" si="3"/>
        <v>0</v>
      </c>
      <c r="H22" s="37"/>
      <c r="I22" s="37"/>
      <c r="J22" s="37"/>
      <c r="K22" s="35">
        <f t="shared" si="4"/>
        <v>0</v>
      </c>
      <c r="L22" s="34">
        <f t="shared" si="5"/>
        <v>0</v>
      </c>
      <c r="M22" s="128">
        <f>IF(MIN(L22,L23)=0,MAX(L22,L23),MIN(L22,L23))</f>
        <v>0</v>
      </c>
      <c r="N22" s="129">
        <f ca="1">IF(ISBLANK($A22),"",RANK(M22,OFFSET(M$10,0,0,COUNTA($A$10:$A$210)*2,1),1))</f>
      </c>
      <c r="O22" s="125"/>
      <c r="P22" s="123">
        <f>IF(ISBLANK(O22),0,400-20*(O22-1))</f>
        <v>0</v>
      </c>
    </row>
    <row r="23" spans="1:16" ht="38.25" customHeight="1">
      <c r="A23" s="126"/>
      <c r="B23" s="127"/>
      <c r="C23" s="127"/>
      <c r="D23" s="127"/>
      <c r="E23" s="38"/>
      <c r="F23" s="38"/>
      <c r="G23" s="34">
        <f t="shared" si="3"/>
        <v>0</v>
      </c>
      <c r="H23" s="37"/>
      <c r="I23" s="37"/>
      <c r="J23" s="37"/>
      <c r="K23" s="35">
        <f t="shared" si="4"/>
        <v>0</v>
      </c>
      <c r="L23" s="34">
        <f t="shared" si="5"/>
        <v>0</v>
      </c>
      <c r="M23" s="128"/>
      <c r="N23" s="129"/>
      <c r="O23" s="125"/>
      <c r="P23" s="123"/>
    </row>
    <row r="24" spans="1:16" ht="38.25" customHeight="1">
      <c r="A24" s="126"/>
      <c r="B24" s="127">
        <f>IF(ISBLANK($A24),"",VLOOKUP($A24,Список,2,0))</f>
      </c>
      <c r="C24" s="127">
        <f>IF(ISBLANK($A24),"",VLOOKUP($A24,Список,3,0))</f>
      </c>
      <c r="D24" s="127">
        <f>IF(ISBLANK($A24),"",VLOOKUP($A24,Список,6,0))</f>
      </c>
      <c r="E24" s="38"/>
      <c r="F24" s="38"/>
      <c r="G24" s="34">
        <f t="shared" si="3"/>
        <v>0</v>
      </c>
      <c r="H24" s="37"/>
      <c r="I24" s="37"/>
      <c r="J24" s="37"/>
      <c r="K24" s="35">
        <f t="shared" si="4"/>
        <v>0</v>
      </c>
      <c r="L24" s="34">
        <f t="shared" si="5"/>
        <v>0</v>
      </c>
      <c r="M24" s="128">
        <f>IF(MIN(L24,L25)=0,MAX(L24,L25),MIN(L24,L25))</f>
        <v>0</v>
      </c>
      <c r="N24" s="129">
        <f ca="1">IF(ISBLANK($A24),"",RANK(M24,OFFSET(M$10,0,0,COUNTA($A$10:$A$210)*2,1),1))</f>
      </c>
      <c r="O24" s="125"/>
      <c r="P24" s="123">
        <f>IF(ISBLANK(O24),0,400-20*(O24-1))</f>
        <v>0</v>
      </c>
    </row>
    <row r="25" spans="1:16" ht="38.25" customHeight="1">
      <c r="A25" s="126"/>
      <c r="B25" s="127"/>
      <c r="C25" s="127"/>
      <c r="D25" s="127"/>
      <c r="E25" s="38"/>
      <c r="F25" s="38"/>
      <c r="G25" s="34">
        <f t="shared" si="3"/>
        <v>0</v>
      </c>
      <c r="H25" s="37"/>
      <c r="I25" s="37"/>
      <c r="J25" s="37"/>
      <c r="K25" s="35">
        <f t="shared" si="4"/>
        <v>0</v>
      </c>
      <c r="L25" s="34">
        <f t="shared" si="5"/>
        <v>0</v>
      </c>
      <c r="M25" s="128"/>
      <c r="N25" s="129"/>
      <c r="O25" s="125"/>
      <c r="P25" s="123"/>
    </row>
    <row r="26" spans="1:16" ht="38.25" customHeight="1">
      <c r="A26" s="126"/>
      <c r="B26" s="127">
        <f>IF(ISBLANK($A26),"",VLOOKUP($A26,Список,2,0))</f>
      </c>
      <c r="C26" s="127">
        <f>IF(ISBLANK($A26),"",VLOOKUP($A26,Список,3,0))</f>
      </c>
      <c r="D26" s="127">
        <f>IF(ISBLANK($A26),"",VLOOKUP($A26,Список,6,0))</f>
      </c>
      <c r="E26" s="38"/>
      <c r="F26" s="38"/>
      <c r="G26" s="34">
        <f t="shared" si="3"/>
        <v>0</v>
      </c>
      <c r="H26" s="37"/>
      <c r="I26" s="37"/>
      <c r="J26" s="37"/>
      <c r="K26" s="35">
        <f t="shared" si="4"/>
        <v>0</v>
      </c>
      <c r="L26" s="34">
        <f t="shared" si="5"/>
        <v>0</v>
      </c>
      <c r="M26" s="128">
        <f>IF(MIN(L26,L27)=0,MAX(L26,L27),MIN(L26,L27))</f>
        <v>0</v>
      </c>
      <c r="N26" s="129">
        <f ca="1">IF(ISBLANK($A26),"",RANK(M26,OFFSET(M$10,0,0,COUNTA($A$10:$A$210)*2,1),1))</f>
      </c>
      <c r="O26" s="125"/>
      <c r="P26" s="123">
        <f>IF(ISBLANK(O26),0,400-20*(O26-1))</f>
        <v>0</v>
      </c>
    </row>
    <row r="27" spans="1:16" ht="38.25" customHeight="1">
      <c r="A27" s="126"/>
      <c r="B27" s="127"/>
      <c r="C27" s="127"/>
      <c r="D27" s="127"/>
      <c r="E27" s="38"/>
      <c r="F27" s="38"/>
      <c r="G27" s="34">
        <f t="shared" si="3"/>
        <v>0</v>
      </c>
      <c r="H27" s="37"/>
      <c r="I27" s="37"/>
      <c r="J27" s="37"/>
      <c r="K27" s="35">
        <f t="shared" si="4"/>
        <v>0</v>
      </c>
      <c r="L27" s="34">
        <f t="shared" si="5"/>
        <v>0</v>
      </c>
      <c r="M27" s="128"/>
      <c r="N27" s="129"/>
      <c r="O27" s="125"/>
      <c r="P27" s="123"/>
    </row>
    <row r="28" spans="1:16" ht="38.25" customHeight="1">
      <c r="A28" s="126"/>
      <c r="B28" s="127">
        <f>IF(ISBLANK($A28),"",VLOOKUP($A28,Список,2,0))</f>
      </c>
      <c r="C28" s="127">
        <f>IF(ISBLANK($A28),"",VLOOKUP($A28,Список,3,0))</f>
      </c>
      <c r="D28" s="127">
        <f>IF(ISBLANK($A28),"",VLOOKUP($A28,Список,6,0))</f>
      </c>
      <c r="E28" s="38"/>
      <c r="F28" s="38"/>
      <c r="G28" s="34">
        <f t="shared" si="3"/>
        <v>0</v>
      </c>
      <c r="H28" s="37"/>
      <c r="I28" s="37"/>
      <c r="J28" s="37"/>
      <c r="K28" s="35">
        <f t="shared" si="4"/>
        <v>0</v>
      </c>
      <c r="L28" s="34">
        <f t="shared" si="5"/>
        <v>0</v>
      </c>
      <c r="M28" s="128">
        <f>IF(MIN(L28,L29)=0,MAX(L28,L29),MIN(L28,L29))</f>
        <v>0</v>
      </c>
      <c r="N28" s="129">
        <f ca="1">IF(ISBLANK($A28),"",RANK(M28,OFFSET(M$10,0,0,COUNTA($A$10:$A$210)*2,1),1))</f>
      </c>
      <c r="O28" s="125"/>
      <c r="P28" s="123">
        <f>IF(ISBLANK(O28),0,400-20*(O28-1))</f>
        <v>0</v>
      </c>
    </row>
    <row r="29" spans="1:16" ht="38.25" customHeight="1">
      <c r="A29" s="126"/>
      <c r="B29" s="127"/>
      <c r="C29" s="127"/>
      <c r="D29" s="127"/>
      <c r="E29" s="38"/>
      <c r="F29" s="38"/>
      <c r="G29" s="34">
        <f t="shared" si="3"/>
        <v>0</v>
      </c>
      <c r="H29" s="37"/>
      <c r="I29" s="37"/>
      <c r="J29" s="37"/>
      <c r="K29" s="35">
        <f t="shared" si="4"/>
        <v>0</v>
      </c>
      <c r="L29" s="34">
        <f t="shared" si="5"/>
        <v>0</v>
      </c>
      <c r="M29" s="128"/>
      <c r="N29" s="129"/>
      <c r="O29" s="125"/>
      <c r="P29" s="123"/>
    </row>
    <row r="30" spans="1:16" ht="38.25" customHeight="1">
      <c r="A30" s="126"/>
      <c r="B30" s="127">
        <f>IF(ISBLANK($A30),"",VLOOKUP($A30,Список,2,0))</f>
      </c>
      <c r="C30" s="127">
        <f>IF(ISBLANK($A30),"",VLOOKUP($A30,Список,3,0))</f>
      </c>
      <c r="D30" s="127">
        <f>IF(ISBLANK($A30),"",VLOOKUP($A30,Список,6,0))</f>
      </c>
      <c r="E30" s="38"/>
      <c r="F30" s="38"/>
      <c r="G30" s="34">
        <f t="shared" si="3"/>
        <v>0</v>
      </c>
      <c r="H30" s="37"/>
      <c r="I30" s="37"/>
      <c r="J30" s="37"/>
      <c r="K30" s="35">
        <f t="shared" si="4"/>
        <v>0</v>
      </c>
      <c r="L30" s="34">
        <f t="shared" si="5"/>
        <v>0</v>
      </c>
      <c r="M30" s="128">
        <f>IF(MIN(L30,L31)=0,MAX(L30,L31),MIN(L30,L31))</f>
        <v>0</v>
      </c>
      <c r="N30" s="129">
        <f ca="1">IF(ISBLANK($A30),"",RANK(M30,OFFSET(M$10,0,0,COUNTA($A$10:$A$210)*2,1),1))</f>
      </c>
      <c r="O30" s="125"/>
      <c r="P30" s="123">
        <f>IF(ISBLANK(O30),0,400-20*(O30-1))</f>
        <v>0</v>
      </c>
    </row>
    <row r="31" spans="1:16" ht="38.25" customHeight="1">
      <c r="A31" s="126"/>
      <c r="B31" s="127"/>
      <c r="C31" s="127"/>
      <c r="D31" s="127"/>
      <c r="E31" s="38"/>
      <c r="F31" s="38"/>
      <c r="G31" s="34">
        <f t="shared" si="3"/>
        <v>0</v>
      </c>
      <c r="H31" s="37"/>
      <c r="I31" s="37"/>
      <c r="J31" s="37"/>
      <c r="K31" s="35">
        <f t="shared" si="4"/>
        <v>0</v>
      </c>
      <c r="L31" s="34">
        <f t="shared" si="5"/>
        <v>0</v>
      </c>
      <c r="M31" s="128"/>
      <c r="N31" s="129"/>
      <c r="O31" s="125"/>
      <c r="P31" s="123"/>
    </row>
    <row r="32" spans="1:16" ht="38.25" customHeight="1">
      <c r="A32" s="126"/>
      <c r="B32" s="127">
        <f>IF(ISBLANK($A32),"",VLOOKUP($A32,Список,2,0))</f>
      </c>
      <c r="C32" s="127">
        <f>IF(ISBLANK($A32),"",VLOOKUP($A32,Список,3,0))</f>
      </c>
      <c r="D32" s="127">
        <f>IF(ISBLANK($A32),"",VLOOKUP($A32,Список,6,0))</f>
      </c>
      <c r="E32" s="38"/>
      <c r="F32" s="38"/>
      <c r="G32" s="34">
        <f t="shared" si="3"/>
        <v>0</v>
      </c>
      <c r="H32" s="37"/>
      <c r="I32" s="37"/>
      <c r="J32" s="37"/>
      <c r="K32" s="35">
        <f t="shared" si="4"/>
        <v>0</v>
      </c>
      <c r="L32" s="34">
        <f t="shared" si="5"/>
        <v>0</v>
      </c>
      <c r="M32" s="128">
        <f>IF(MIN(L32,L33)=0,MAX(L32,L33),MIN(L32,L33))</f>
        <v>0</v>
      </c>
      <c r="N32" s="129">
        <f ca="1">IF(ISBLANK($A32),"",RANK(M32,OFFSET(M$10,0,0,COUNTA($A$10:$A$210)*2,1),1))</f>
      </c>
      <c r="O32" s="125"/>
      <c r="P32" s="123">
        <f>IF(ISBLANK(O32),0,400-20*(O32-1))</f>
        <v>0</v>
      </c>
    </row>
    <row r="33" spans="1:16" ht="38.25" customHeight="1">
      <c r="A33" s="126"/>
      <c r="B33" s="127"/>
      <c r="C33" s="127"/>
      <c r="D33" s="127"/>
      <c r="E33" s="38"/>
      <c r="F33" s="38"/>
      <c r="G33" s="34">
        <f t="shared" si="3"/>
        <v>0</v>
      </c>
      <c r="H33" s="37"/>
      <c r="I33" s="37"/>
      <c r="J33" s="37"/>
      <c r="K33" s="35">
        <f t="shared" si="4"/>
        <v>0</v>
      </c>
      <c r="L33" s="34">
        <f t="shared" si="5"/>
        <v>0</v>
      </c>
      <c r="M33" s="128"/>
      <c r="N33" s="129"/>
      <c r="O33" s="125"/>
      <c r="P33" s="123"/>
    </row>
    <row r="34" spans="1:16" ht="38.25" customHeight="1">
      <c r="A34" s="126"/>
      <c r="B34" s="127">
        <f>IF(ISBLANK($A34),"",VLOOKUP($A34,Список,2,0))</f>
      </c>
      <c r="C34" s="127">
        <f>IF(ISBLANK($A34),"",VLOOKUP($A34,Список,3,0))</f>
      </c>
      <c r="D34" s="127">
        <f>IF(ISBLANK($A34),"",VLOOKUP($A34,Список,6,0))</f>
      </c>
      <c r="E34" s="38"/>
      <c r="F34" s="38"/>
      <c r="G34" s="34">
        <f t="shared" si="0"/>
        <v>0</v>
      </c>
      <c r="H34" s="37"/>
      <c r="I34" s="37"/>
      <c r="J34" s="37"/>
      <c r="K34" s="35">
        <f t="shared" si="1"/>
        <v>0</v>
      </c>
      <c r="L34" s="34">
        <f t="shared" si="2"/>
        <v>0</v>
      </c>
      <c r="M34" s="128">
        <f>IF(MIN(L34,L35)=0,MAX(L34,L35),MIN(L34,L35))</f>
        <v>0</v>
      </c>
      <c r="N34" s="129">
        <f ca="1">IF(ISBLANK($A34),"",RANK(M34,OFFSET(M$10,0,0,COUNTA($A$10:$A$210)*2,1),1))</f>
      </c>
      <c r="O34" s="125"/>
      <c r="P34" s="123">
        <f>IF(ISBLANK(O34),0,400-20*(O34-1))</f>
        <v>0</v>
      </c>
    </row>
    <row r="35" spans="1:16" ht="38.25" customHeight="1">
      <c r="A35" s="126"/>
      <c r="B35" s="127"/>
      <c r="C35" s="127"/>
      <c r="D35" s="127"/>
      <c r="E35" s="38"/>
      <c r="F35" s="38"/>
      <c r="G35" s="34">
        <f t="shared" si="0"/>
        <v>0</v>
      </c>
      <c r="H35" s="37"/>
      <c r="I35" s="37"/>
      <c r="J35" s="37"/>
      <c r="K35" s="35">
        <f t="shared" si="1"/>
        <v>0</v>
      </c>
      <c r="L35" s="34">
        <f t="shared" si="2"/>
        <v>0</v>
      </c>
      <c r="M35" s="128"/>
      <c r="N35" s="129"/>
      <c r="O35" s="125"/>
      <c r="P35" s="123"/>
    </row>
    <row r="36" spans="1:16" ht="38.25" customHeight="1">
      <c r="A36" s="126"/>
      <c r="B36" s="127">
        <f>IF(ISBLANK($A36),"",VLOOKUP($A36,Список,2,0))</f>
      </c>
      <c r="C36" s="127">
        <f>IF(ISBLANK($A36),"",VLOOKUP($A36,Список,3,0))</f>
      </c>
      <c r="D36" s="127">
        <f>IF(ISBLANK($A36),"",VLOOKUP($A36,Список,6,0))</f>
      </c>
      <c r="E36" s="38"/>
      <c r="F36" s="38"/>
      <c r="G36" s="34">
        <f t="shared" si="0"/>
        <v>0</v>
      </c>
      <c r="H36" s="37"/>
      <c r="I36" s="37"/>
      <c r="J36" s="37"/>
      <c r="K36" s="35">
        <f t="shared" si="1"/>
        <v>0</v>
      </c>
      <c r="L36" s="34">
        <f t="shared" si="2"/>
        <v>0</v>
      </c>
      <c r="M36" s="128">
        <f>IF(MIN(L36,L37)=0,MAX(L36,L37),MIN(L36,L37))</f>
        <v>0</v>
      </c>
      <c r="N36" s="129">
        <f ca="1">IF(ISBLANK($A36),"",RANK(M36,OFFSET(M$10,0,0,COUNTA($A$10:$A$210)*2,1),1))</f>
      </c>
      <c r="O36" s="125"/>
      <c r="P36" s="123">
        <f>IF(ISBLANK(O36),0,400-20*(O36-1))</f>
        <v>0</v>
      </c>
    </row>
    <row r="37" spans="1:16" ht="38.25" customHeight="1">
      <c r="A37" s="126"/>
      <c r="B37" s="127"/>
      <c r="C37" s="127"/>
      <c r="D37" s="127"/>
      <c r="E37" s="38"/>
      <c r="F37" s="38"/>
      <c r="G37" s="34">
        <f t="shared" si="0"/>
        <v>0</v>
      </c>
      <c r="H37" s="37"/>
      <c r="I37" s="37"/>
      <c r="J37" s="37"/>
      <c r="K37" s="35">
        <f t="shared" si="1"/>
        <v>0</v>
      </c>
      <c r="L37" s="34">
        <f t="shared" si="2"/>
        <v>0</v>
      </c>
      <c r="M37" s="128"/>
      <c r="N37" s="129"/>
      <c r="O37" s="125"/>
      <c r="P37" s="123"/>
    </row>
    <row r="38" spans="1:16" ht="38.25" customHeight="1">
      <c r="A38" s="126"/>
      <c r="B38" s="127">
        <f>IF(ISBLANK($A38),"",VLOOKUP($A38,Список,2,0))</f>
      </c>
      <c r="C38" s="127">
        <f>IF(ISBLANK($A38),"",VLOOKUP($A38,Список,3,0))</f>
      </c>
      <c r="D38" s="127">
        <f>IF(ISBLANK($A38),"",VLOOKUP($A38,Список,6,0))</f>
      </c>
      <c r="E38" s="38"/>
      <c r="F38" s="38"/>
      <c r="G38" s="34">
        <f t="shared" si="0"/>
        <v>0</v>
      </c>
      <c r="H38" s="37"/>
      <c r="I38" s="37"/>
      <c r="J38" s="37"/>
      <c r="K38" s="35">
        <f t="shared" si="1"/>
        <v>0</v>
      </c>
      <c r="L38" s="34">
        <f t="shared" si="2"/>
        <v>0</v>
      </c>
      <c r="M38" s="128">
        <f>IF(MIN(L38,L39)=0,MAX(L38,L39),MIN(L38,L39))</f>
        <v>0</v>
      </c>
      <c r="N38" s="129">
        <f ca="1">IF(ISBLANK($A38),"",RANK(M38,OFFSET(M$10,0,0,COUNTA($A$10:$A$210)*2,1),1))</f>
      </c>
      <c r="O38" s="125"/>
      <c r="P38" s="123">
        <f>IF(ISBLANK(O38),0,400-20*(O38-1))</f>
        <v>0</v>
      </c>
    </row>
    <row r="39" spans="1:16" ht="38.25" customHeight="1">
      <c r="A39" s="126"/>
      <c r="B39" s="127"/>
      <c r="C39" s="127"/>
      <c r="D39" s="127"/>
      <c r="E39" s="38"/>
      <c r="F39" s="38"/>
      <c r="G39" s="34">
        <f t="shared" si="0"/>
        <v>0</v>
      </c>
      <c r="H39" s="37"/>
      <c r="I39" s="37"/>
      <c r="J39" s="37"/>
      <c r="K39" s="35">
        <f t="shared" si="1"/>
        <v>0</v>
      </c>
      <c r="L39" s="34">
        <f t="shared" si="2"/>
        <v>0</v>
      </c>
      <c r="M39" s="128"/>
      <c r="N39" s="129"/>
      <c r="O39" s="125"/>
      <c r="P39" s="123"/>
    </row>
    <row r="40" spans="1:16" ht="38.25" customHeight="1">
      <c r="A40" s="126"/>
      <c r="B40" s="127">
        <f>IF(ISBLANK($A40),"",VLOOKUP($A40,Список,2,0))</f>
      </c>
      <c r="C40" s="127">
        <f>IF(ISBLANK($A40),"",VLOOKUP($A40,Список,3,0))</f>
      </c>
      <c r="D40" s="127">
        <f>IF(ISBLANK($A40),"",VLOOKUP($A40,Список,6,0))</f>
      </c>
      <c r="E40" s="38"/>
      <c r="F40" s="38"/>
      <c r="G40" s="34">
        <f t="shared" si="0"/>
        <v>0</v>
      </c>
      <c r="H40" s="37"/>
      <c r="I40" s="37"/>
      <c r="J40" s="37"/>
      <c r="K40" s="35">
        <f t="shared" si="1"/>
        <v>0</v>
      </c>
      <c r="L40" s="34">
        <f t="shared" si="2"/>
        <v>0</v>
      </c>
      <c r="M40" s="128">
        <f>IF(MIN(L40,L41)=0,MAX(L40,L41),MIN(L40,L41))</f>
        <v>0</v>
      </c>
      <c r="N40" s="129">
        <f ca="1">IF(ISBLANK($A40),"",RANK(M40,OFFSET(M$10,0,0,COUNTA($A$10:$A$210)*2,1),1))</f>
      </c>
      <c r="O40" s="125"/>
      <c r="P40" s="123">
        <f>IF(ISBLANK(O40),0,400-20*(O40-1))</f>
        <v>0</v>
      </c>
    </row>
    <row r="41" spans="1:16" ht="38.25" customHeight="1">
      <c r="A41" s="126"/>
      <c r="B41" s="127"/>
      <c r="C41" s="127"/>
      <c r="D41" s="127"/>
      <c r="E41" s="38"/>
      <c r="F41" s="38"/>
      <c r="G41" s="34">
        <f t="shared" si="0"/>
        <v>0</v>
      </c>
      <c r="H41" s="37"/>
      <c r="I41" s="37"/>
      <c r="J41" s="37"/>
      <c r="K41" s="35">
        <f t="shared" si="1"/>
        <v>0</v>
      </c>
      <c r="L41" s="34">
        <f t="shared" si="2"/>
        <v>0</v>
      </c>
      <c r="M41" s="128"/>
      <c r="N41" s="129"/>
      <c r="O41" s="125"/>
      <c r="P41" s="123"/>
    </row>
    <row r="42" spans="1:16" ht="38.25" customHeight="1">
      <c r="A42" s="126"/>
      <c r="B42" s="127">
        <f>IF(ISBLANK($A42),"",VLOOKUP($A42,Список,2,0))</f>
      </c>
      <c r="C42" s="127">
        <f>IF(ISBLANK($A42),"",VLOOKUP($A42,Список,3,0))</f>
      </c>
      <c r="D42" s="127">
        <f>IF(ISBLANK($A42),"",VLOOKUP($A42,Список,6,0))</f>
      </c>
      <c r="E42" s="38"/>
      <c r="F42" s="38"/>
      <c r="G42" s="34">
        <f t="shared" si="0"/>
        <v>0</v>
      </c>
      <c r="H42" s="37"/>
      <c r="I42" s="37"/>
      <c r="J42" s="37"/>
      <c r="K42" s="35">
        <f t="shared" si="1"/>
        <v>0</v>
      </c>
      <c r="L42" s="34">
        <f t="shared" si="2"/>
        <v>0</v>
      </c>
      <c r="M42" s="128">
        <f>IF(MIN(L42,L43)=0,MAX(L42,L43),MIN(L42,L43))</f>
        <v>0</v>
      </c>
      <c r="N42" s="129">
        <f ca="1">IF(ISBLANK($A42),"",RANK(M42,OFFSET(M$10,0,0,COUNTA($A$10:$A$210)*2,1),1))</f>
      </c>
      <c r="O42" s="125"/>
      <c r="P42" s="123">
        <f>IF(ISBLANK(O42),0,400-20*(O42-1))</f>
        <v>0</v>
      </c>
    </row>
    <row r="43" spans="1:16" ht="38.25" customHeight="1">
      <c r="A43" s="126"/>
      <c r="B43" s="127"/>
      <c r="C43" s="127"/>
      <c r="D43" s="127"/>
      <c r="E43" s="38"/>
      <c r="F43" s="38"/>
      <c r="G43" s="34">
        <f t="shared" si="0"/>
        <v>0</v>
      </c>
      <c r="H43" s="37"/>
      <c r="I43" s="37"/>
      <c r="J43" s="37"/>
      <c r="K43" s="35">
        <f t="shared" si="1"/>
        <v>0</v>
      </c>
      <c r="L43" s="34">
        <f t="shared" si="2"/>
        <v>0</v>
      </c>
      <c r="M43" s="128"/>
      <c r="N43" s="129"/>
      <c r="O43" s="125"/>
      <c r="P43" s="123"/>
    </row>
    <row r="44" spans="1:16" ht="38.25" customHeight="1">
      <c r="A44" s="126"/>
      <c r="B44" s="127">
        <f>IF(ISBLANK($A44),"",VLOOKUP($A44,Список,2,0))</f>
      </c>
      <c r="C44" s="127">
        <f>IF(ISBLANK($A44),"",VLOOKUP($A44,Список,3,0))</f>
      </c>
      <c r="D44" s="127">
        <f>IF(ISBLANK($A44),"",VLOOKUP($A44,Список,6,0))</f>
      </c>
      <c r="E44" s="38"/>
      <c r="F44" s="38"/>
      <c r="G44" s="34">
        <f t="shared" si="0"/>
        <v>0</v>
      </c>
      <c r="H44" s="37"/>
      <c r="I44" s="37"/>
      <c r="J44" s="37"/>
      <c r="K44" s="35">
        <f t="shared" si="1"/>
        <v>0</v>
      </c>
      <c r="L44" s="34">
        <f t="shared" si="2"/>
        <v>0</v>
      </c>
      <c r="M44" s="128">
        <f>IF(MIN(L44,L45)=0,MAX(L44,L45),MIN(L44,L45))</f>
        <v>0</v>
      </c>
      <c r="N44" s="129">
        <f ca="1">IF(ISBLANK($A44),"",RANK(M44,OFFSET(M$10,0,0,COUNTA($A$10:$A$210)*2,1),1))</f>
      </c>
      <c r="O44" s="125"/>
      <c r="P44" s="123">
        <f>IF(ISBLANK(O44),0,400-20*(O44-1))</f>
        <v>0</v>
      </c>
    </row>
    <row r="45" spans="1:16" ht="38.25" customHeight="1">
      <c r="A45" s="126"/>
      <c r="B45" s="127"/>
      <c r="C45" s="127"/>
      <c r="D45" s="127"/>
      <c r="E45" s="38"/>
      <c r="F45" s="38"/>
      <c r="G45" s="34">
        <f t="shared" si="0"/>
        <v>0</v>
      </c>
      <c r="H45" s="37"/>
      <c r="I45" s="37"/>
      <c r="J45" s="37"/>
      <c r="K45" s="35">
        <f t="shared" si="1"/>
        <v>0</v>
      </c>
      <c r="L45" s="34">
        <f t="shared" si="2"/>
        <v>0</v>
      </c>
      <c r="M45" s="128"/>
      <c r="N45" s="129"/>
      <c r="O45" s="125"/>
      <c r="P45" s="123"/>
    </row>
    <row r="46" spans="1:16" ht="38.25" customHeight="1">
      <c r="A46" s="126"/>
      <c r="B46" s="127">
        <f>IF(ISBLANK($A46),"",VLOOKUP($A46,Список,2,0))</f>
      </c>
      <c r="C46" s="127">
        <f>IF(ISBLANK($A46),"",VLOOKUP($A46,Список,3,0))</f>
      </c>
      <c r="D46" s="127">
        <f>IF(ISBLANK($A46),"",VLOOKUP($A46,Список,6,0))</f>
      </c>
      <c r="E46" s="38"/>
      <c r="F46" s="38"/>
      <c r="G46" s="34">
        <f t="shared" si="0"/>
        <v>0</v>
      </c>
      <c r="H46" s="37"/>
      <c r="I46" s="37"/>
      <c r="J46" s="37"/>
      <c r="K46" s="35">
        <f t="shared" si="1"/>
        <v>0</v>
      </c>
      <c r="L46" s="34">
        <f t="shared" si="2"/>
        <v>0</v>
      </c>
      <c r="M46" s="128">
        <f>IF(MIN(L46,L47)=0,MAX(L46,L47),MIN(L46,L47))</f>
        <v>0</v>
      </c>
      <c r="N46" s="129">
        <f ca="1">IF(ISBLANK($A46),"",RANK(M46,OFFSET(M$10,0,0,COUNTA($A$10:$A$210)*2,1),1))</f>
      </c>
      <c r="O46" s="125"/>
      <c r="P46" s="123">
        <f>IF(ISBLANK(O46),0,400-20*(O46-1))</f>
        <v>0</v>
      </c>
    </row>
    <row r="47" spans="1:16" ht="38.25" customHeight="1">
      <c r="A47" s="126"/>
      <c r="B47" s="127"/>
      <c r="C47" s="127"/>
      <c r="D47" s="127"/>
      <c r="E47" s="38"/>
      <c r="F47" s="38"/>
      <c r="G47" s="34">
        <f t="shared" si="0"/>
        <v>0</v>
      </c>
      <c r="H47" s="37"/>
      <c r="I47" s="37"/>
      <c r="J47" s="37"/>
      <c r="K47" s="35">
        <f t="shared" si="1"/>
        <v>0</v>
      </c>
      <c r="L47" s="34">
        <f t="shared" si="2"/>
        <v>0</v>
      </c>
      <c r="M47" s="128"/>
      <c r="N47" s="129"/>
      <c r="O47" s="125"/>
      <c r="P47" s="123"/>
    </row>
    <row r="48" spans="1:16" ht="38.25" customHeight="1">
      <c r="A48" s="126"/>
      <c r="B48" s="127">
        <f>IF(ISBLANK($A48),"",VLOOKUP($A48,Список,2,0))</f>
      </c>
      <c r="C48" s="127">
        <f>IF(ISBLANK($A48),"",VLOOKUP($A48,Список,3,0))</f>
      </c>
      <c r="D48" s="127">
        <f>IF(ISBLANK($A48),"",VLOOKUP($A48,Список,6,0))</f>
      </c>
      <c r="E48" s="38"/>
      <c r="F48" s="38"/>
      <c r="G48" s="34">
        <f t="shared" si="0"/>
        <v>0</v>
      </c>
      <c r="H48" s="37"/>
      <c r="I48" s="37"/>
      <c r="J48" s="37"/>
      <c r="K48" s="35">
        <f t="shared" si="1"/>
        <v>0</v>
      </c>
      <c r="L48" s="34">
        <f t="shared" si="2"/>
        <v>0</v>
      </c>
      <c r="M48" s="128">
        <f>IF(MIN(L48,L49)=0,MAX(L48,L49),MIN(L48,L49))</f>
        <v>0</v>
      </c>
      <c r="N48" s="129">
        <f ca="1">IF(ISBLANK($A48),"",RANK(M48,OFFSET(M$10,0,0,COUNTA($A$10:$A$210)*2,1),1))</f>
      </c>
      <c r="O48" s="125"/>
      <c r="P48" s="123">
        <f>IF(ISBLANK(O48),0,400-20*(O48-1))</f>
        <v>0</v>
      </c>
    </row>
    <row r="49" spans="1:16" ht="38.25" customHeight="1">
      <c r="A49" s="126"/>
      <c r="B49" s="127"/>
      <c r="C49" s="127"/>
      <c r="D49" s="127"/>
      <c r="E49" s="38"/>
      <c r="F49" s="38"/>
      <c r="G49" s="34">
        <f t="shared" si="0"/>
        <v>0</v>
      </c>
      <c r="H49" s="37"/>
      <c r="I49" s="37"/>
      <c r="J49" s="37"/>
      <c r="K49" s="35">
        <f t="shared" si="1"/>
        <v>0</v>
      </c>
      <c r="L49" s="34">
        <f t="shared" si="2"/>
        <v>0</v>
      </c>
      <c r="M49" s="128"/>
      <c r="N49" s="129"/>
      <c r="O49" s="125"/>
      <c r="P49" s="123"/>
    </row>
    <row r="50" spans="1:16" ht="38.25" customHeight="1">
      <c r="A50" s="126"/>
      <c r="B50" s="127">
        <f>IF(ISBLANK($A50),"",VLOOKUP($A50,Список,2,0))</f>
      </c>
      <c r="C50" s="127">
        <f>IF(ISBLANK($A50),"",VLOOKUP($A50,Список,3,0))</f>
      </c>
      <c r="D50" s="127">
        <f>IF(ISBLANK($A50),"",VLOOKUP($A50,Список,6,0))</f>
      </c>
      <c r="E50" s="38"/>
      <c r="F50" s="38"/>
      <c r="G50" s="34">
        <f t="shared" si="0"/>
        <v>0</v>
      </c>
      <c r="H50" s="37"/>
      <c r="I50" s="37"/>
      <c r="J50" s="37"/>
      <c r="K50" s="35">
        <f t="shared" si="1"/>
        <v>0</v>
      </c>
      <c r="L50" s="34">
        <f t="shared" si="2"/>
        <v>0</v>
      </c>
      <c r="M50" s="128">
        <f>IF(MIN(L50,L51)=0,MAX(L50,L51),MIN(L50,L51))</f>
        <v>0</v>
      </c>
      <c r="N50" s="129">
        <f ca="1">IF(ISBLANK($A50),"",RANK(M50,OFFSET(M$10,0,0,COUNTA($A$10:$A$210)*2,1),1))</f>
      </c>
      <c r="O50" s="125"/>
      <c r="P50" s="123">
        <f>IF(ISBLANK(O50),0,400-20*(O50-1))</f>
        <v>0</v>
      </c>
    </row>
    <row r="51" spans="1:16" ht="38.25" customHeight="1">
      <c r="A51" s="126"/>
      <c r="B51" s="127"/>
      <c r="C51" s="127"/>
      <c r="D51" s="127"/>
      <c r="E51" s="38"/>
      <c r="F51" s="38"/>
      <c r="G51" s="34">
        <f t="shared" si="0"/>
        <v>0</v>
      </c>
      <c r="H51" s="37"/>
      <c r="I51" s="37"/>
      <c r="J51" s="37"/>
      <c r="K51" s="35">
        <f t="shared" si="1"/>
        <v>0</v>
      </c>
      <c r="L51" s="34">
        <f t="shared" si="2"/>
        <v>0</v>
      </c>
      <c r="M51" s="128"/>
      <c r="N51" s="129"/>
      <c r="O51" s="125"/>
      <c r="P51" s="123"/>
    </row>
    <row r="52" spans="1:16" ht="38.25" customHeight="1">
      <c r="A52" s="126"/>
      <c r="B52" s="127">
        <f>IF(ISBLANK($A52),"",VLOOKUP($A52,Список,2,0))</f>
      </c>
      <c r="C52" s="127">
        <f>IF(ISBLANK($A52),"",VLOOKUP($A52,Список,3,0))</f>
      </c>
      <c r="D52" s="127">
        <f>IF(ISBLANK($A52),"",VLOOKUP($A52,Список,6,0))</f>
      </c>
      <c r="E52" s="38"/>
      <c r="F52" s="38"/>
      <c r="G52" s="34">
        <f t="shared" si="0"/>
        <v>0</v>
      </c>
      <c r="H52" s="37"/>
      <c r="I52" s="37"/>
      <c r="J52" s="37"/>
      <c r="K52" s="35">
        <f t="shared" si="1"/>
        <v>0</v>
      </c>
      <c r="L52" s="34">
        <f t="shared" si="2"/>
        <v>0</v>
      </c>
      <c r="M52" s="128">
        <f>IF(MIN(L52,L53)=0,MAX(L52,L53),MIN(L52,L53))</f>
        <v>0</v>
      </c>
      <c r="N52" s="129">
        <f ca="1">IF(ISBLANK($A52),"",RANK(M52,OFFSET(M$10,0,0,COUNTA($A$10:$A$210)*2,1),1))</f>
      </c>
      <c r="O52" s="125"/>
      <c r="P52" s="123">
        <f>IF(ISBLANK(O52),0,400-20*(O52-1))</f>
        <v>0</v>
      </c>
    </row>
    <row r="53" spans="1:16" ht="38.25" customHeight="1">
      <c r="A53" s="126"/>
      <c r="B53" s="127"/>
      <c r="C53" s="127"/>
      <c r="D53" s="127"/>
      <c r="E53" s="38"/>
      <c r="F53" s="38"/>
      <c r="G53" s="34">
        <f t="shared" si="0"/>
        <v>0</v>
      </c>
      <c r="H53" s="37"/>
      <c r="I53" s="37"/>
      <c r="J53" s="37"/>
      <c r="K53" s="35">
        <f t="shared" si="1"/>
        <v>0</v>
      </c>
      <c r="L53" s="34">
        <f t="shared" si="2"/>
        <v>0</v>
      </c>
      <c r="M53" s="128"/>
      <c r="N53" s="129"/>
      <c r="O53" s="125"/>
      <c r="P53" s="123"/>
    </row>
    <row r="54" spans="1:16" ht="38.25" customHeight="1">
      <c r="A54" s="126"/>
      <c r="B54" s="127">
        <f>IF(ISBLANK($A54),"",VLOOKUP($A54,Список,2,0))</f>
      </c>
      <c r="C54" s="127">
        <f>IF(ISBLANK($A54),"",VLOOKUP($A54,Список,3,0))</f>
      </c>
      <c r="D54" s="127">
        <f>IF(ISBLANK($A54),"",VLOOKUP($A54,Список,6,0))</f>
      </c>
      <c r="E54" s="38"/>
      <c r="F54" s="38"/>
      <c r="G54" s="34">
        <f t="shared" si="0"/>
        <v>0</v>
      </c>
      <c r="H54" s="37"/>
      <c r="I54" s="37"/>
      <c r="J54" s="37"/>
      <c r="K54" s="35">
        <f t="shared" si="1"/>
        <v>0</v>
      </c>
      <c r="L54" s="34">
        <f t="shared" si="2"/>
        <v>0</v>
      </c>
      <c r="M54" s="128">
        <f>IF(MIN(L54,L55)=0,MAX(L54,L55),MIN(L54,L55))</f>
        <v>0</v>
      </c>
      <c r="N54" s="129">
        <f ca="1">IF(ISBLANK($A54),"",RANK(M54,OFFSET(M$10,0,0,COUNTA($A$10:$A$210)*2,1),1))</f>
      </c>
      <c r="O54" s="125"/>
      <c r="P54" s="123">
        <f>IF(ISBLANK(O54),0,400-20*(O54-1))</f>
        <v>0</v>
      </c>
    </row>
    <row r="55" spans="1:16" ht="38.25" customHeight="1">
      <c r="A55" s="126"/>
      <c r="B55" s="127"/>
      <c r="C55" s="127"/>
      <c r="D55" s="127"/>
      <c r="E55" s="38"/>
      <c r="F55" s="38"/>
      <c r="G55" s="34">
        <f t="shared" si="0"/>
        <v>0</v>
      </c>
      <c r="H55" s="37"/>
      <c r="I55" s="37"/>
      <c r="J55" s="37"/>
      <c r="K55" s="35">
        <f t="shared" si="1"/>
        <v>0</v>
      </c>
      <c r="L55" s="34">
        <f t="shared" si="2"/>
        <v>0</v>
      </c>
      <c r="M55" s="128"/>
      <c r="N55" s="129"/>
      <c r="O55" s="125"/>
      <c r="P55" s="123"/>
    </row>
    <row r="59" spans="2:3" ht="12.75">
      <c r="B59" s="53" t="s">
        <v>33</v>
      </c>
      <c r="C59" s="23"/>
    </row>
    <row r="60" spans="2:3" ht="12.75">
      <c r="B60" s="54" t="str">
        <f>Сводный!$B$38</f>
        <v>Табакаев В.А.</v>
      </c>
      <c r="C60" s="52"/>
    </row>
  </sheetData>
  <sheetProtection/>
  <mergeCells count="185">
    <mergeCell ref="P54:P55"/>
    <mergeCell ref="P46:P47"/>
    <mergeCell ref="P48:P49"/>
    <mergeCell ref="P50:P51"/>
    <mergeCell ref="P52:P53"/>
    <mergeCell ref="P38:P39"/>
    <mergeCell ref="P40:P41"/>
    <mergeCell ref="P42:P43"/>
    <mergeCell ref="P44:P45"/>
    <mergeCell ref="P10:P11"/>
    <mergeCell ref="P34:P35"/>
    <mergeCell ref="P36:P37"/>
    <mergeCell ref="N34:N35"/>
    <mergeCell ref="N10:N11"/>
    <mergeCell ref="M10:M11"/>
    <mergeCell ref="M34:M35"/>
    <mergeCell ref="M36:M37"/>
    <mergeCell ref="N36:N37"/>
    <mergeCell ref="P12:P13"/>
    <mergeCell ref="K3:L3"/>
    <mergeCell ref="M48:M49"/>
    <mergeCell ref="N48:N49"/>
    <mergeCell ref="M44:M45"/>
    <mergeCell ref="M46:M47"/>
    <mergeCell ref="N46:N47"/>
    <mergeCell ref="M38:M39"/>
    <mergeCell ref="N38:N39"/>
    <mergeCell ref="M40:M41"/>
    <mergeCell ref="N40:N41"/>
    <mergeCell ref="D54:D55"/>
    <mergeCell ref="D50:D51"/>
    <mergeCell ref="D48:D49"/>
    <mergeCell ref="O52:O53"/>
    <mergeCell ref="D52:D53"/>
    <mergeCell ref="M52:M53"/>
    <mergeCell ref="N52:N53"/>
    <mergeCell ref="N50:N51"/>
    <mergeCell ref="D10:D11"/>
    <mergeCell ref="D34:D35"/>
    <mergeCell ref="D36:D37"/>
    <mergeCell ref="D38:D39"/>
    <mergeCell ref="O40:O41"/>
    <mergeCell ref="O42:O43"/>
    <mergeCell ref="O18:O19"/>
    <mergeCell ref="O22:O23"/>
    <mergeCell ref="O26:O27"/>
    <mergeCell ref="O30:O31"/>
    <mergeCell ref="O44:O45"/>
    <mergeCell ref="M42:M43"/>
    <mergeCell ref="N44:N45"/>
    <mergeCell ref="O10:O11"/>
    <mergeCell ref="O34:O35"/>
    <mergeCell ref="O36:O37"/>
    <mergeCell ref="O38:O39"/>
    <mergeCell ref="N42:N43"/>
    <mergeCell ref="O12:O13"/>
    <mergeCell ref="O14:O15"/>
    <mergeCell ref="C10:C11"/>
    <mergeCell ref="C34:C35"/>
    <mergeCell ref="A10:A11"/>
    <mergeCell ref="B10:B11"/>
    <mergeCell ref="B34:B35"/>
    <mergeCell ref="A34:A35"/>
    <mergeCell ref="B14:B15"/>
    <mergeCell ref="C14:C15"/>
    <mergeCell ref="A18:A19"/>
    <mergeCell ref="B18:B19"/>
    <mergeCell ref="A42:A43"/>
    <mergeCell ref="C42:C43"/>
    <mergeCell ref="C38:C39"/>
    <mergeCell ref="C40:C41"/>
    <mergeCell ref="A36:A37"/>
    <mergeCell ref="A38:A39"/>
    <mergeCell ref="A40:A41"/>
    <mergeCell ref="C36:C37"/>
    <mergeCell ref="B42:B43"/>
    <mergeCell ref="D40:D41"/>
    <mergeCell ref="D42:D43"/>
    <mergeCell ref="D44:D45"/>
    <mergeCell ref="B50:B51"/>
    <mergeCell ref="B36:B37"/>
    <mergeCell ref="B38:B39"/>
    <mergeCell ref="B40:B41"/>
    <mergeCell ref="C48:C49"/>
    <mergeCell ref="O46:O47"/>
    <mergeCell ref="B54:B55"/>
    <mergeCell ref="D46:D47"/>
    <mergeCell ref="O54:O55"/>
    <mergeCell ref="O48:O49"/>
    <mergeCell ref="M50:M51"/>
    <mergeCell ref="B52:B53"/>
    <mergeCell ref="O50:O51"/>
    <mergeCell ref="M54:M55"/>
    <mergeCell ref="N54:N55"/>
    <mergeCell ref="C54:C55"/>
    <mergeCell ref="A44:A45"/>
    <mergeCell ref="A54:A55"/>
    <mergeCell ref="B44:B45"/>
    <mergeCell ref="B46:B47"/>
    <mergeCell ref="B48:B49"/>
    <mergeCell ref="A52:A53"/>
    <mergeCell ref="C44:C45"/>
    <mergeCell ref="C52:C53"/>
    <mergeCell ref="A48:A49"/>
    <mergeCell ref="A50:A51"/>
    <mergeCell ref="C50:C51"/>
    <mergeCell ref="A46:A47"/>
    <mergeCell ref="C46:C47"/>
    <mergeCell ref="D14:D15"/>
    <mergeCell ref="M14:M15"/>
    <mergeCell ref="A20:A21"/>
    <mergeCell ref="B20:B21"/>
    <mergeCell ref="C20:C21"/>
    <mergeCell ref="D20:D21"/>
    <mergeCell ref="N14:N15"/>
    <mergeCell ref="A12:A13"/>
    <mergeCell ref="B12:B13"/>
    <mergeCell ref="C12:C13"/>
    <mergeCell ref="D12:D13"/>
    <mergeCell ref="M12:M13"/>
    <mergeCell ref="N12:N13"/>
    <mergeCell ref="P14:P15"/>
    <mergeCell ref="A16:A17"/>
    <mergeCell ref="B16:B17"/>
    <mergeCell ref="C16:C17"/>
    <mergeCell ref="D16:D17"/>
    <mergeCell ref="M16:M17"/>
    <mergeCell ref="N16:N17"/>
    <mergeCell ref="O16:O17"/>
    <mergeCell ref="P16:P17"/>
    <mergeCell ref="A14:A15"/>
    <mergeCell ref="B22:B23"/>
    <mergeCell ref="M20:M21"/>
    <mergeCell ref="N20:N21"/>
    <mergeCell ref="P18:P19"/>
    <mergeCell ref="O20:O21"/>
    <mergeCell ref="P20:P21"/>
    <mergeCell ref="P22:P23"/>
    <mergeCell ref="N22:N23"/>
    <mergeCell ref="P24:P25"/>
    <mergeCell ref="C18:C19"/>
    <mergeCell ref="D18:D19"/>
    <mergeCell ref="M18:M19"/>
    <mergeCell ref="N18:N19"/>
    <mergeCell ref="C24:C25"/>
    <mergeCell ref="D24:D25"/>
    <mergeCell ref="M24:M25"/>
    <mergeCell ref="N24:N25"/>
    <mergeCell ref="O24:O25"/>
    <mergeCell ref="A22:A23"/>
    <mergeCell ref="A26:A27"/>
    <mergeCell ref="B26:B27"/>
    <mergeCell ref="C26:C27"/>
    <mergeCell ref="D26:D27"/>
    <mergeCell ref="M26:M27"/>
    <mergeCell ref="C22:C23"/>
    <mergeCell ref="D22:D23"/>
    <mergeCell ref="M22:M23"/>
    <mergeCell ref="B24:B25"/>
    <mergeCell ref="A24:A25"/>
    <mergeCell ref="A28:A29"/>
    <mergeCell ref="B28:B29"/>
    <mergeCell ref="C28:C29"/>
    <mergeCell ref="D28:D29"/>
    <mergeCell ref="M28:M29"/>
    <mergeCell ref="C30:C31"/>
    <mergeCell ref="D30:D31"/>
    <mergeCell ref="M30:M31"/>
    <mergeCell ref="N30:N31"/>
    <mergeCell ref="P26:P27"/>
    <mergeCell ref="O28:O29"/>
    <mergeCell ref="P28:P29"/>
    <mergeCell ref="P30:P31"/>
    <mergeCell ref="N26:N27"/>
    <mergeCell ref="N28:N29"/>
    <mergeCell ref="O32:O33"/>
    <mergeCell ref="P32:P33"/>
    <mergeCell ref="A30:A31"/>
    <mergeCell ref="A32:A33"/>
    <mergeCell ref="B32:B33"/>
    <mergeCell ref="C32:C33"/>
    <mergeCell ref="D32:D33"/>
    <mergeCell ref="M32:M33"/>
    <mergeCell ref="N32:N33"/>
    <mergeCell ref="B30:B31"/>
  </mergeCells>
  <printOptions/>
  <pageMargins left="0.75" right="0.75" top="1" bottom="1" header="0.5" footer="0.5"/>
  <pageSetup fitToHeight="1"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KS</cp:lastModifiedBy>
  <cp:lastPrinted>2018-04-15T10:29:07Z</cp:lastPrinted>
  <dcterms:created xsi:type="dcterms:W3CDTF">1996-10-08T23:32:33Z</dcterms:created>
  <dcterms:modified xsi:type="dcterms:W3CDTF">2018-04-15T10:37:57Z</dcterms:modified>
  <cp:category/>
  <cp:version/>
  <cp:contentType/>
  <cp:contentStatus/>
</cp:coreProperties>
</file>